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tigio\Documents\Zásadné Dokumenty\ROZPOČTY\2016\"/>
    </mc:Choice>
  </mc:AlternateContent>
  <bookViews>
    <workbookView xWindow="0" yWindow="0" windowWidth="16170" windowHeight="6135" firstSheet="1" activeTab="5"/>
  </bookViews>
  <sheets>
    <sheet name="Príjmy" sheetId="1" r:id="rId1"/>
    <sheet name="Výdavky" sheetId="2" r:id="rId2"/>
    <sheet name="KP+PFO" sheetId="3" r:id="rId3"/>
    <sheet name="Príjmy - spolu " sheetId="7" r:id="rId4"/>
    <sheet name="Hlavné kategórie" sheetId="8" r:id="rId5"/>
    <sheet name="Programy 2016" sheetId="4" r:id="rId6"/>
    <sheet name="Sumarizácia 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4" l="1"/>
  <c r="F502" i="2"/>
  <c r="F480" i="2"/>
  <c r="F303" i="2"/>
  <c r="E30" i="1"/>
  <c r="E46" i="1"/>
  <c r="E8" i="1"/>
  <c r="E79" i="1"/>
  <c r="E82" i="1"/>
  <c r="B14" i="8" l="1"/>
  <c r="K18" i="6" l="1"/>
  <c r="K14" i="6"/>
  <c r="K12" i="6"/>
  <c r="J18" i="6"/>
  <c r="J14" i="6"/>
  <c r="J12" i="6"/>
  <c r="I18" i="6"/>
  <c r="I14" i="6"/>
  <c r="H22" i="6"/>
  <c r="H18" i="6"/>
  <c r="H14" i="6"/>
  <c r="G22" i="6"/>
  <c r="F18" i="6"/>
  <c r="F12" i="6"/>
  <c r="J55" i="4"/>
  <c r="I608" i="2"/>
  <c r="I609" i="2"/>
  <c r="I228" i="2"/>
  <c r="I117" i="2"/>
  <c r="H8" i="1"/>
  <c r="H81" i="1"/>
  <c r="H82" i="1"/>
  <c r="H9" i="1"/>
  <c r="H30" i="1"/>
  <c r="H75" i="1"/>
  <c r="H55" i="1"/>
  <c r="H32" i="1" l="1"/>
  <c r="N653" i="2" l="1"/>
  <c r="N647" i="2"/>
  <c r="N634" i="2"/>
  <c r="M653" i="2"/>
  <c r="M647" i="2"/>
  <c r="M634" i="2"/>
  <c r="N281" i="2"/>
  <c r="N271" i="2"/>
  <c r="N265" i="2"/>
  <c r="N262" i="2"/>
  <c r="N256" i="2"/>
  <c r="N251" i="2"/>
  <c r="N249" i="2"/>
  <c r="M281" i="2"/>
  <c r="M271" i="2"/>
  <c r="M265" i="2"/>
  <c r="M262" i="2"/>
  <c r="M256" i="2"/>
  <c r="M251" i="2" s="1"/>
  <c r="M249" i="2"/>
  <c r="N609" i="2"/>
  <c r="N588" i="2"/>
  <c r="M609" i="2"/>
  <c r="M588" i="2"/>
  <c r="N557" i="2"/>
  <c r="M557" i="2"/>
  <c r="N539" i="2"/>
  <c r="N524" i="2" s="1"/>
  <c r="N534" i="2"/>
  <c r="N527" i="2"/>
  <c r="N519" i="2"/>
  <c r="N518" i="2"/>
  <c r="N499" i="2"/>
  <c r="N477" i="2"/>
  <c r="M539" i="2"/>
  <c r="M534" i="2"/>
  <c r="M527" i="2"/>
  <c r="M524" i="2"/>
  <c r="M519" i="2"/>
  <c r="M518" i="2"/>
  <c r="M499" i="2"/>
  <c r="M477" i="2"/>
  <c r="N443" i="2"/>
  <c r="M443" i="2"/>
  <c r="N406" i="2"/>
  <c r="N405" i="2"/>
  <c r="M406" i="2"/>
  <c r="M405" i="2"/>
  <c r="N302" i="2"/>
  <c r="M302" i="2"/>
  <c r="N115" i="2"/>
  <c r="M115" i="2"/>
  <c r="G30" i="3"/>
  <c r="H30" i="3"/>
  <c r="F28" i="3"/>
  <c r="M30" i="3"/>
  <c r="L30" i="3"/>
  <c r="K30" i="3"/>
  <c r="I30" i="3"/>
  <c r="J302" i="2" l="1"/>
  <c r="K302" i="2"/>
  <c r="L302" i="2"/>
  <c r="J588" i="2"/>
  <c r="K588" i="2"/>
  <c r="L588" i="2"/>
  <c r="I588" i="2"/>
  <c r="J609" i="2"/>
  <c r="K609" i="2"/>
  <c r="L609" i="2"/>
  <c r="J557" i="2"/>
  <c r="K557" i="2"/>
  <c r="L557" i="2"/>
  <c r="I557" i="2"/>
  <c r="I539" i="2"/>
  <c r="J539" i="2"/>
  <c r="K539" i="2"/>
  <c r="L539" i="2"/>
  <c r="I534" i="2"/>
  <c r="J534" i="2"/>
  <c r="K534" i="2"/>
  <c r="L534" i="2"/>
  <c r="I527" i="2"/>
  <c r="I524" i="2" s="1"/>
  <c r="J527" i="2"/>
  <c r="J524" i="2" s="1"/>
  <c r="K527" i="2"/>
  <c r="K524" i="2" s="1"/>
  <c r="L527" i="2"/>
  <c r="L524" i="2" s="1"/>
  <c r="I519" i="2"/>
  <c r="J519" i="2"/>
  <c r="K519" i="2"/>
  <c r="L519" i="2"/>
  <c r="I518" i="2"/>
  <c r="I477" i="2" s="1"/>
  <c r="J518" i="2"/>
  <c r="J477" i="2" s="1"/>
  <c r="K518" i="2"/>
  <c r="K477" i="2" s="1"/>
  <c r="L518" i="2"/>
  <c r="L477" i="2" s="1"/>
  <c r="I499" i="2"/>
  <c r="J499" i="2"/>
  <c r="K499" i="2"/>
  <c r="L499" i="2"/>
  <c r="I484" i="2"/>
  <c r="I479" i="2" s="1"/>
  <c r="J443" i="2"/>
  <c r="K443" i="2"/>
  <c r="L443" i="2"/>
  <c r="I443" i="2"/>
  <c r="I445" i="2"/>
  <c r="K390" i="2"/>
  <c r="I351" i="2"/>
  <c r="I335" i="2"/>
  <c r="I314" i="2"/>
  <c r="I313" i="2" s="1"/>
  <c r="I304" i="2" s="1"/>
  <c r="J115" i="2"/>
  <c r="K115" i="2"/>
  <c r="L115" i="2"/>
  <c r="I222" i="2"/>
  <c r="I214" i="2"/>
  <c r="I183" i="2"/>
  <c r="I161" i="2"/>
  <c r="I157" i="2" s="1"/>
  <c r="I147" i="2"/>
  <c r="I126" i="2"/>
  <c r="I80" i="2"/>
  <c r="I73" i="2" s="1"/>
  <c r="I11" i="2"/>
  <c r="I56" i="2"/>
  <c r="I44" i="2" s="1"/>
  <c r="I49" i="2"/>
  <c r="I24" i="2"/>
  <c r="I18" i="2" s="1"/>
  <c r="K81" i="1"/>
  <c r="K75" i="1"/>
  <c r="K65" i="1"/>
  <c r="K56" i="1"/>
  <c r="K55" i="1" s="1"/>
  <c r="K46" i="1" s="1"/>
  <c r="K30" i="1" s="1"/>
  <c r="K48" i="1"/>
  <c r="K36" i="1"/>
  <c r="K32" i="1" s="1"/>
  <c r="K21" i="1"/>
  <c r="K12" i="1"/>
  <c r="K9" i="1" s="1"/>
  <c r="K8" i="1" s="1"/>
  <c r="J81" i="1"/>
  <c r="J75" i="1"/>
  <c r="J65" i="1"/>
  <c r="J56" i="1"/>
  <c r="J55" i="1" s="1"/>
  <c r="J46" i="1" s="1"/>
  <c r="J30" i="1" s="1"/>
  <c r="J48" i="1"/>
  <c r="J36" i="1"/>
  <c r="J32" i="1" s="1"/>
  <c r="J21" i="1"/>
  <c r="J12" i="1"/>
  <c r="J9" i="1" s="1"/>
  <c r="J8" i="1" s="1"/>
  <c r="I81" i="1"/>
  <c r="I75" i="1"/>
  <c r="I65" i="1"/>
  <c r="I56" i="1"/>
  <c r="I55" i="1" s="1"/>
  <c r="I46" i="1" s="1"/>
  <c r="I30" i="1" s="1"/>
  <c r="I48" i="1"/>
  <c r="I36" i="1"/>
  <c r="I32" i="1" s="1"/>
  <c r="I21" i="1"/>
  <c r="I12" i="1"/>
  <c r="I9" i="1" s="1"/>
  <c r="I8" i="1" s="1"/>
  <c r="G90" i="1"/>
  <c r="G8" i="1"/>
  <c r="I334" i="2" l="1"/>
  <c r="I302" i="2" s="1"/>
  <c r="I116" i="2"/>
  <c r="I115" i="2" s="1"/>
  <c r="I653" i="2"/>
  <c r="J653" i="2"/>
  <c r="K653" i="2"/>
  <c r="L653" i="2"/>
  <c r="H653" i="2"/>
  <c r="I647" i="2"/>
  <c r="J647" i="2"/>
  <c r="K647" i="2"/>
  <c r="L647" i="2"/>
  <c r="L634" i="2" s="1"/>
  <c r="H647" i="2"/>
  <c r="G653" i="2"/>
  <c r="G647" i="2"/>
  <c r="G639" i="2"/>
  <c r="F653" i="2"/>
  <c r="F647" i="2"/>
  <c r="F639" i="2"/>
  <c r="H609" i="2"/>
  <c r="H608" i="2" s="1"/>
  <c r="H595" i="2"/>
  <c r="H589" i="2" s="1"/>
  <c r="H588" i="2" s="1"/>
  <c r="G618" i="2"/>
  <c r="G609" i="2"/>
  <c r="G595" i="2"/>
  <c r="G590" i="2" s="1"/>
  <c r="F608" i="2"/>
  <c r="F607" i="2"/>
  <c r="F595" i="2"/>
  <c r="F589" i="2" s="1"/>
  <c r="H573" i="2"/>
  <c r="H567" i="2" s="1"/>
  <c r="H559" i="2"/>
  <c r="H558" i="2" s="1"/>
  <c r="H557" i="2" s="1"/>
  <c r="H539" i="2"/>
  <c r="H536" i="2"/>
  <c r="H534" i="2" s="1"/>
  <c r="H527" i="2"/>
  <c r="H519" i="2"/>
  <c r="H518" i="2"/>
  <c r="H511" i="2"/>
  <c r="H507" i="2"/>
  <c r="H508" i="2"/>
  <c r="H502" i="2"/>
  <c r="H495" i="2"/>
  <c r="H488" i="2"/>
  <c r="H484" i="2" s="1"/>
  <c r="G523" i="2"/>
  <c r="G477" i="2" s="1"/>
  <c r="G536" i="2"/>
  <c r="G520" i="2"/>
  <c r="G511" i="2"/>
  <c r="G499" i="2" s="1"/>
  <c r="G508" i="2"/>
  <c r="G488" i="2"/>
  <c r="G484" i="2" s="1"/>
  <c r="G480" i="2"/>
  <c r="F539" i="2"/>
  <c r="F527" i="2"/>
  <c r="F520" i="2"/>
  <c r="F511" i="2"/>
  <c r="F508" i="2"/>
  <c r="F495" i="2"/>
  <c r="F492" i="2"/>
  <c r="F488" i="2"/>
  <c r="H455" i="2"/>
  <c r="H452" i="2"/>
  <c r="H448" i="2"/>
  <c r="H449" i="2"/>
  <c r="G445" i="2"/>
  <c r="G453" i="2"/>
  <c r="G449" i="2"/>
  <c r="F448" i="2"/>
  <c r="F444" i="2" s="1"/>
  <c r="F443" i="2" s="1"/>
  <c r="I406" i="2"/>
  <c r="I405" i="2" s="1"/>
  <c r="J406" i="2"/>
  <c r="J405" i="2" s="1"/>
  <c r="K406" i="2"/>
  <c r="K405" i="2" s="1"/>
  <c r="L406" i="2"/>
  <c r="L405" i="2" s="1"/>
  <c r="H406" i="2"/>
  <c r="H405" i="2" s="1"/>
  <c r="G406" i="2"/>
  <c r="G405" i="2" s="1"/>
  <c r="F403" i="2"/>
  <c r="H381" i="2"/>
  <c r="H378" i="2" s="1"/>
  <c r="G378" i="2"/>
  <c r="F381" i="2"/>
  <c r="F376" i="2" s="1"/>
  <c r="H355" i="2"/>
  <c r="H352" i="2"/>
  <c r="H346" i="2"/>
  <c r="H335" i="2" s="1"/>
  <c r="H347" i="2"/>
  <c r="H339" i="2"/>
  <c r="G479" i="2" l="1"/>
  <c r="G607" i="2"/>
  <c r="K634" i="2"/>
  <c r="H523" i="2"/>
  <c r="H477" i="2" s="1"/>
  <c r="H634" i="2"/>
  <c r="I634" i="2"/>
  <c r="J634" i="2"/>
  <c r="H499" i="2"/>
  <c r="H568" i="2"/>
  <c r="F632" i="2"/>
  <c r="F523" i="2"/>
  <c r="H590" i="2"/>
  <c r="F498" i="2"/>
  <c r="F588" i="2"/>
  <c r="G608" i="2"/>
  <c r="F479" i="2"/>
  <c r="F633" i="2"/>
  <c r="H479" i="2"/>
  <c r="H524" i="2"/>
  <c r="H445" i="2"/>
  <c r="H351" i="2"/>
  <c r="H334" i="2" s="1"/>
  <c r="H444" i="2"/>
  <c r="H443" i="2" s="1"/>
  <c r="H327" i="2"/>
  <c r="H314" i="2"/>
  <c r="H313" i="2" s="1"/>
  <c r="H304" i="2" s="1"/>
  <c r="G355" i="2"/>
  <c r="G351" i="2" s="1"/>
  <c r="G335" i="2"/>
  <c r="G314" i="2"/>
  <c r="G304" i="2" s="1"/>
  <c r="F352" i="2"/>
  <c r="F351" i="2" s="1"/>
  <c r="F339" i="2"/>
  <c r="F335" i="2"/>
  <c r="F314" i="2"/>
  <c r="F313" i="2" s="1"/>
  <c r="F304" i="2" s="1"/>
  <c r="J249" i="2"/>
  <c r="K249" i="2"/>
  <c r="L249" i="2"/>
  <c r="I249" i="2"/>
  <c r="I281" i="2"/>
  <c r="J281" i="2"/>
  <c r="K281" i="2"/>
  <c r="L281" i="2"/>
  <c r="H281" i="2"/>
  <c r="H280" i="2" s="1"/>
  <c r="H249" i="2" s="1"/>
  <c r="I271" i="2"/>
  <c r="J271" i="2"/>
  <c r="K271" i="2"/>
  <c r="L271" i="2"/>
  <c r="H271" i="2"/>
  <c r="J265" i="2"/>
  <c r="K265" i="2"/>
  <c r="L265" i="2"/>
  <c r="I265" i="2"/>
  <c r="I262" i="2" s="1"/>
  <c r="H265" i="2"/>
  <c r="I256" i="2"/>
  <c r="I251" i="2" s="1"/>
  <c r="J256" i="2"/>
  <c r="J251" i="2" s="1"/>
  <c r="K256" i="2"/>
  <c r="K251" i="2" s="1"/>
  <c r="L256" i="2"/>
  <c r="L251" i="2" s="1"/>
  <c r="H256" i="2"/>
  <c r="H251" i="2" s="1"/>
  <c r="G249" i="2"/>
  <c r="G265" i="2"/>
  <c r="G262" i="2" s="1"/>
  <c r="G252" i="2"/>
  <c r="G251" i="2" s="1"/>
  <c r="F265" i="2"/>
  <c r="F262" i="2" s="1"/>
  <c r="F251" i="2"/>
  <c r="F249" i="2"/>
  <c r="F477" i="2" l="1"/>
  <c r="H262" i="2"/>
  <c r="G313" i="2"/>
  <c r="G334" i="2"/>
  <c r="G302" i="2" s="1"/>
  <c r="H303" i="2"/>
  <c r="H302" i="2" s="1"/>
  <c r="J262" i="2"/>
  <c r="L262" i="2"/>
  <c r="K262" i="2"/>
  <c r="F334" i="2"/>
  <c r="F302" i="2" s="1"/>
  <c r="H228" i="2"/>
  <c r="H224" i="2"/>
  <c r="H218" i="2"/>
  <c r="H215" i="2"/>
  <c r="H202" i="2"/>
  <c r="H197" i="2"/>
  <c r="H183" i="2"/>
  <c r="H161" i="2"/>
  <c r="H157" i="2" s="1"/>
  <c r="H153" i="2"/>
  <c r="H148" i="2"/>
  <c r="H126" i="2"/>
  <c r="G228" i="2"/>
  <c r="G224" i="2"/>
  <c r="G212" i="2"/>
  <c r="G204" i="2"/>
  <c r="G203" i="2" s="1"/>
  <c r="G198" i="2"/>
  <c r="G196" i="2" s="1"/>
  <c r="G183" i="2"/>
  <c r="G161" i="2"/>
  <c r="G157" i="2" s="1"/>
  <c r="G156" i="2"/>
  <c r="G153" i="2" s="1"/>
  <c r="G148" i="2"/>
  <c r="G126" i="2"/>
  <c r="F218" i="2"/>
  <c r="F215" i="2"/>
  <c r="F197" i="2"/>
  <c r="F183" i="2"/>
  <c r="F161" i="2"/>
  <c r="F157" i="2" s="1"/>
  <c r="F153" i="2"/>
  <c r="F148" i="2"/>
  <c r="F126" i="2"/>
  <c r="F122" i="2"/>
  <c r="F118" i="2"/>
  <c r="H80" i="2"/>
  <c r="H72" i="2" s="1"/>
  <c r="G83" i="2"/>
  <c r="G80" i="2" s="1"/>
  <c r="G74" i="2"/>
  <c r="F80" i="2"/>
  <c r="F74" i="2"/>
  <c r="F71" i="2"/>
  <c r="H11" i="2"/>
  <c r="H56" i="2"/>
  <c r="H49" i="2"/>
  <c r="H35" i="2"/>
  <c r="H24" i="2"/>
  <c r="G11" i="2"/>
  <c r="G56" i="2"/>
  <c r="G49" i="2"/>
  <c r="G35" i="2"/>
  <c r="G24" i="2"/>
  <c r="G223" i="2" l="1"/>
  <c r="G222" i="2" s="1"/>
  <c r="G147" i="2"/>
  <c r="G117" i="2" s="1"/>
  <c r="G116" i="2" s="1"/>
  <c r="H212" i="2"/>
  <c r="H44" i="2"/>
  <c r="H147" i="2"/>
  <c r="H117" i="2" s="1"/>
  <c r="H116" i="2" s="1"/>
  <c r="H18" i="2"/>
  <c r="H223" i="2"/>
  <c r="H222" i="2" s="1"/>
  <c r="F212" i="2"/>
  <c r="G44" i="2"/>
  <c r="G73" i="2"/>
  <c r="F147" i="2"/>
  <c r="F117" i="2" s="1"/>
  <c r="F116" i="2" s="1"/>
  <c r="F73" i="2"/>
  <c r="G21" i="2"/>
  <c r="G18" i="2" s="1"/>
  <c r="F49" i="2"/>
  <c r="F44" i="2" s="1"/>
  <c r="F35" i="2"/>
  <c r="F24" i="2"/>
  <c r="F11" i="2"/>
  <c r="G115" i="2" l="1"/>
  <c r="H115" i="2"/>
  <c r="F115" i="2"/>
  <c r="F18" i="2"/>
  <c r="F8" i="1"/>
  <c r="F81" i="1"/>
  <c r="F30" i="1"/>
  <c r="F90" i="1"/>
  <c r="F82" i="1"/>
  <c r="F75" i="1"/>
  <c r="F46" i="1"/>
  <c r="F55" i="1"/>
  <c r="F65" i="1"/>
  <c r="F56" i="1"/>
  <c r="F48" i="1"/>
  <c r="F32" i="1"/>
  <c r="F36" i="1"/>
  <c r="F9" i="1"/>
  <c r="F21" i="1"/>
  <c r="F27" i="1"/>
  <c r="F16" i="1"/>
  <c r="F13" i="1"/>
  <c r="F12" i="1" s="1"/>
</calcChain>
</file>

<file path=xl/sharedStrings.xml><?xml version="1.0" encoding="utf-8"?>
<sst xmlns="http://schemas.openxmlformats.org/spreadsheetml/2006/main" count="2051" uniqueCount="593">
  <si>
    <t>Podprogram</t>
  </si>
  <si>
    <t>Skutočnosť</t>
  </si>
  <si>
    <t>Prvok</t>
  </si>
  <si>
    <t>v eurách</t>
  </si>
  <si>
    <t xml:space="preserve">Funkčná klasifikácia </t>
  </si>
  <si>
    <t>Rozpočet</t>
  </si>
  <si>
    <t xml:space="preserve">na rok </t>
  </si>
  <si>
    <t>Ukazovateľ</t>
  </si>
  <si>
    <t xml:space="preserve">BEŽNÉ PRÍJMY - Príjmy bežného rozpočtu </t>
  </si>
  <si>
    <t xml:space="preserve">100 - Daňové príjmy </t>
  </si>
  <si>
    <t xml:space="preserve">110 - Dane z príjmov a kapitálového majetku </t>
  </si>
  <si>
    <t>111003</t>
  </si>
  <si>
    <t xml:space="preserve">Výnos dane z príjmov pouk. ÚS </t>
  </si>
  <si>
    <t xml:space="preserve">121 - Daň z nehnuteľnosti </t>
  </si>
  <si>
    <t>121001</t>
  </si>
  <si>
    <t>Daň z pozemkov spolu</t>
  </si>
  <si>
    <t xml:space="preserve">10- Právnické osoby </t>
  </si>
  <si>
    <t xml:space="preserve">20 - Fyzické osoby </t>
  </si>
  <si>
    <t>121002</t>
  </si>
  <si>
    <t>Daň zo stavieb spolu</t>
  </si>
  <si>
    <t xml:space="preserve">10 - Právnické osoby </t>
  </si>
  <si>
    <t>121003</t>
  </si>
  <si>
    <t xml:space="preserve">Daň z bytov </t>
  </si>
  <si>
    <t xml:space="preserve">130 - Dane za tovary a služby </t>
  </si>
  <si>
    <t xml:space="preserve">133 - Dane za špecifické služby </t>
  </si>
  <si>
    <t>133001</t>
  </si>
  <si>
    <t>Daň za psa spolu</t>
  </si>
  <si>
    <t>133004</t>
  </si>
  <si>
    <t xml:space="preserve">Daň za predajné automaty </t>
  </si>
  <si>
    <t>133012</t>
  </si>
  <si>
    <t>Daň za úživanie verejného priestran.</t>
  </si>
  <si>
    <t>133013</t>
  </si>
  <si>
    <t>Za komunálne odpady a dr. st. od.spolu</t>
  </si>
  <si>
    <t xml:space="preserve">200 - Nedaňové príjmy </t>
  </si>
  <si>
    <t xml:space="preserve">210- Príjmy z podnikania a vlastného majetku </t>
  </si>
  <si>
    <t xml:space="preserve">212 - Príjmy z vlastníctva </t>
  </si>
  <si>
    <t>212002</t>
  </si>
  <si>
    <t>Z prenajatých pozemkov spolu</t>
  </si>
  <si>
    <t xml:space="preserve">10 - ORANGE </t>
  </si>
  <si>
    <t xml:space="preserve">20 - PD </t>
  </si>
  <si>
    <t>212003</t>
  </si>
  <si>
    <t>Z prenajatých budov, priestorov a obj. spolu</t>
  </si>
  <si>
    <t>10 - č. 112 Šliková</t>
  </si>
  <si>
    <t>20 - č. 140 - TJ</t>
  </si>
  <si>
    <t>30 - č. 112 ubytovanie</t>
  </si>
  <si>
    <t>40 - č. 113 KD</t>
  </si>
  <si>
    <t xml:space="preserve">50 - hrobové miesta </t>
  </si>
  <si>
    <t>212004</t>
  </si>
  <si>
    <t>Z prenajatých strojov, prístrojov, zar.</t>
  </si>
  <si>
    <t>10 - Právnické osoby SN</t>
  </si>
  <si>
    <t>20 - Fyzické osoby SN</t>
  </si>
  <si>
    <t xml:space="preserve">30 - Ostatné </t>
  </si>
  <si>
    <t>220 - Administratívne poplatky a iné poplatky a platby</t>
  </si>
  <si>
    <t>221 - Administratívne poplatky</t>
  </si>
  <si>
    <t>221004</t>
  </si>
  <si>
    <t>Ostatné poplatky spolu</t>
  </si>
  <si>
    <t xml:space="preserve">10 - Osvedčenie podpisov </t>
  </si>
  <si>
    <t>20 - Stavebné povolenia</t>
  </si>
  <si>
    <t xml:space="preserve">30 - Ochrana drevín </t>
  </si>
  <si>
    <t xml:space="preserve">40 - Vydanie rybárskych lístkov </t>
  </si>
  <si>
    <t xml:space="preserve">222 - Pokuty, penále a iné sankcie </t>
  </si>
  <si>
    <t>222003</t>
  </si>
  <si>
    <t xml:space="preserve">Za porušenie predpisov </t>
  </si>
  <si>
    <t xml:space="preserve">223 - Poplatky a platby z náhodného predaja a služieb </t>
  </si>
  <si>
    <t>223001</t>
  </si>
  <si>
    <t>Za predaj výrobkov, tovarov a služieb spolu</t>
  </si>
  <si>
    <t xml:space="preserve">10 - Miestny rozhlas </t>
  </si>
  <si>
    <t>20 - Dom smútku</t>
  </si>
  <si>
    <t xml:space="preserve">30 - Opatrovateľská služba </t>
  </si>
  <si>
    <t xml:space="preserve">40 - Prenájom KD </t>
  </si>
  <si>
    <t xml:space="preserve">50 - Vydanie novej SN </t>
  </si>
  <si>
    <t xml:space="preserve">60 - Vrecia na separovaný zber </t>
  </si>
  <si>
    <t>70 - Kopírovanie tlačiv</t>
  </si>
  <si>
    <t>10 - Recyklačný fond</t>
  </si>
  <si>
    <t xml:space="preserve">20 - Envi - Pak </t>
  </si>
  <si>
    <t>30 - BOMAT s. r. o.</t>
  </si>
  <si>
    <t>223004</t>
  </si>
  <si>
    <t>Za prebytočný hnuteľný majetok</t>
  </si>
  <si>
    <t xml:space="preserve">229 - Ďalšie administratívne a iné poplatky a platby </t>
  </si>
  <si>
    <t>229005</t>
  </si>
  <si>
    <t xml:space="preserve">Za znečistenie ovzdušia </t>
  </si>
  <si>
    <t>240 - Úroky z tuz. úverov, pôžičiek, návr. fin. výpomocí, vkladov</t>
  </si>
  <si>
    <t>242000</t>
  </si>
  <si>
    <t xml:space="preserve">Z vkladov </t>
  </si>
  <si>
    <t xml:space="preserve">290 - Iné nedaňové príjmy </t>
  </si>
  <si>
    <t xml:space="preserve">292 - Ostatné príjmy </t>
  </si>
  <si>
    <t>292008</t>
  </si>
  <si>
    <t xml:space="preserve">Z odvodov hazardných a podobných hier </t>
  </si>
  <si>
    <t>292012</t>
  </si>
  <si>
    <t>Z dobropisov</t>
  </si>
  <si>
    <t>292017</t>
  </si>
  <si>
    <t>Z vratiek</t>
  </si>
  <si>
    <t xml:space="preserve">300 -  Granty a transfery </t>
  </si>
  <si>
    <t xml:space="preserve">310 - Tuzemské bežné granty </t>
  </si>
  <si>
    <t xml:space="preserve">312 - Transfery v rámci verejnej správy </t>
  </si>
  <si>
    <t>BT zo ŠR okr. PVŠS spolu</t>
  </si>
  <si>
    <t xml:space="preserve">10 - voľby </t>
  </si>
  <si>
    <t>20 Ostatné BT zo ŠR</t>
  </si>
  <si>
    <t>11H</t>
  </si>
  <si>
    <t>312008</t>
  </si>
  <si>
    <t>Z rozpočtu VÚC spolu</t>
  </si>
  <si>
    <t xml:space="preserve">10 - BT na šport </t>
  </si>
  <si>
    <t xml:space="preserve">20 - BT na kultúru </t>
  </si>
  <si>
    <t>312012</t>
  </si>
  <si>
    <t>Zo štátneho rozpočtu -  PVŠS spolu</t>
  </si>
  <si>
    <t>10 - BT Stavebný úrad</t>
  </si>
  <si>
    <t>20 - BT CD a PK</t>
  </si>
  <si>
    <t>30 - BT ŽP</t>
  </si>
  <si>
    <t>40 - BT na EO - REGOB</t>
  </si>
  <si>
    <t xml:space="preserve">50 - BT Skladník CO </t>
  </si>
  <si>
    <t>Návrh príjmového rozpočtu na rok 2016</t>
  </si>
  <si>
    <t>11T1</t>
  </si>
  <si>
    <t>11T2</t>
  </si>
  <si>
    <t>2013</t>
  </si>
  <si>
    <t>2014</t>
  </si>
  <si>
    <t>PROGRAM 1. Plánovanie, manažment a kontrola</t>
  </si>
  <si>
    <t>1.1.</t>
  </si>
  <si>
    <t>Plánovanie</t>
  </si>
  <si>
    <t>01.1.1.</t>
  </si>
  <si>
    <t>Výkonné a zákonodarné orgány</t>
  </si>
  <si>
    <t xml:space="preserve">637 - Služby </t>
  </si>
  <si>
    <t>637004</t>
  </si>
  <si>
    <t>1.</t>
  </si>
  <si>
    <t>Všeobecné služby</t>
  </si>
  <si>
    <t>637011</t>
  </si>
  <si>
    <t>2.</t>
  </si>
  <si>
    <t>Štúdie, expertízy, posudky</t>
  </si>
  <si>
    <t>1.2.</t>
  </si>
  <si>
    <t>Manažment</t>
  </si>
  <si>
    <t>611 - Tarifný plat, osobný plat, základný plat...</t>
  </si>
  <si>
    <t>611000</t>
  </si>
  <si>
    <t>Tarifný, osob., základný, funkčný plat</t>
  </si>
  <si>
    <t xml:space="preserve">620 - Poistné a príspevok do poisťovní </t>
  </si>
  <si>
    <t>621000</t>
  </si>
  <si>
    <t>Poistné do všeobecnej zdrav. poisťovne</t>
  </si>
  <si>
    <t>623000</t>
  </si>
  <si>
    <t>3.</t>
  </si>
  <si>
    <t>Postné do ostatných zdrav. poisťovní</t>
  </si>
  <si>
    <t xml:space="preserve">625 - Poistné do sociálnej poisťovne </t>
  </si>
  <si>
    <t>625001</t>
  </si>
  <si>
    <t>4.</t>
  </si>
  <si>
    <t>Na nemocenské poistenie</t>
  </si>
  <si>
    <t>625002</t>
  </si>
  <si>
    <t>5.</t>
  </si>
  <si>
    <t>Na starobné poistenie</t>
  </si>
  <si>
    <t>625003</t>
  </si>
  <si>
    <t>6.</t>
  </si>
  <si>
    <t>Na úrazové poistenie</t>
  </si>
  <si>
    <t>625004</t>
  </si>
  <si>
    <t>7.</t>
  </si>
  <si>
    <t>Na invalidné poistenie</t>
  </si>
  <si>
    <t>625005</t>
  </si>
  <si>
    <t>8.</t>
  </si>
  <si>
    <t>Na poistenie v nezamestnanosti</t>
  </si>
  <si>
    <t>625007</t>
  </si>
  <si>
    <t>9.</t>
  </si>
  <si>
    <t>Na poistenie do rezervného fondu solidarity</t>
  </si>
  <si>
    <t xml:space="preserve">631 - Cestovné náhrady </t>
  </si>
  <si>
    <t>631001</t>
  </si>
  <si>
    <t>10.</t>
  </si>
  <si>
    <t xml:space="preserve">Cestovné náhrady  - tuzemské </t>
  </si>
  <si>
    <t xml:space="preserve">632 - Energie, voda a komunikácie </t>
  </si>
  <si>
    <t>632003</t>
  </si>
  <si>
    <t>11.</t>
  </si>
  <si>
    <t>Poštovné a telekomunikačné služby</t>
  </si>
  <si>
    <t>637001</t>
  </si>
  <si>
    <t>12.</t>
  </si>
  <si>
    <t>Školenia, kurzy, semináre, porady</t>
  </si>
  <si>
    <t>637012</t>
  </si>
  <si>
    <t>13.</t>
  </si>
  <si>
    <t>Poplatky a odvody</t>
  </si>
  <si>
    <t>637014</t>
  </si>
  <si>
    <t>14.</t>
  </si>
  <si>
    <t>Stravovanie</t>
  </si>
  <si>
    <t>637015</t>
  </si>
  <si>
    <t>15.</t>
  </si>
  <si>
    <t xml:space="preserve">Poistné </t>
  </si>
  <si>
    <t>637026</t>
  </si>
  <si>
    <t>16.</t>
  </si>
  <si>
    <t>Odmeny a príspevky</t>
  </si>
  <si>
    <t xml:space="preserve">642 - Transfery jednotlivcom a neziskovým práv. osobám </t>
  </si>
  <si>
    <t>642006</t>
  </si>
  <si>
    <t>17.</t>
  </si>
  <si>
    <t>Na členské príspevky</t>
  </si>
  <si>
    <t>1.3.</t>
  </si>
  <si>
    <t>Kontrola</t>
  </si>
  <si>
    <t>Poisenie do všeobecnej zdrav. Poisťovne</t>
  </si>
  <si>
    <t>637005</t>
  </si>
  <si>
    <t xml:space="preserve">Špeciálne služby </t>
  </si>
  <si>
    <t>637016</t>
  </si>
  <si>
    <t xml:space="preserve">Prídel do sociálneho fondu </t>
  </si>
  <si>
    <t xml:space="preserve">Bežné </t>
  </si>
  <si>
    <t>výdavky</t>
  </si>
  <si>
    <t>Kapitálové</t>
  </si>
  <si>
    <t>2015</t>
  </si>
  <si>
    <t>2016</t>
  </si>
  <si>
    <t>2017</t>
  </si>
  <si>
    <t>2018</t>
  </si>
  <si>
    <t>PROGRAM 1. PLÁNOVANIE, MANAŽMENT A KONTROLA</t>
  </si>
  <si>
    <t>NÁVRH VÝDAVKOVÉHO ROZPOČTU NA ROK 2016</t>
  </si>
  <si>
    <t>PROGRAM 2. PROPAGÁCIA A MARKETING</t>
  </si>
  <si>
    <t>PROGRAM 2.Propagácia a marketing</t>
  </si>
  <si>
    <t>2.1.</t>
  </si>
  <si>
    <t>Propagácia</t>
  </si>
  <si>
    <t xml:space="preserve">Výkonné a zákonodarné orgány </t>
  </si>
  <si>
    <t xml:space="preserve">Na starobné poistenie </t>
  </si>
  <si>
    <t xml:space="preserve">Na poistenie do rezervného fondu solidarity </t>
  </si>
  <si>
    <t xml:space="preserve">633 - Materiál </t>
  </si>
  <si>
    <t>633006</t>
  </si>
  <si>
    <t xml:space="preserve">Všeobecný materiál </t>
  </si>
  <si>
    <t>637003</t>
  </si>
  <si>
    <t>Propagácia, reklama a inzercia</t>
  </si>
  <si>
    <t>637027</t>
  </si>
  <si>
    <t xml:space="preserve">Odmeny zamestnancov mimo prac. pomeru </t>
  </si>
  <si>
    <t>2.2.</t>
  </si>
  <si>
    <t>Marketing</t>
  </si>
  <si>
    <t>PROGRAM 3. INTERNÉ SLUŽBY</t>
  </si>
  <si>
    <t>PROGRAM 3. Interné služby</t>
  </si>
  <si>
    <t>3.1.</t>
  </si>
  <si>
    <t>Školenia, kurzy, semináre</t>
  </si>
  <si>
    <t xml:space="preserve">Všeobecné služby </t>
  </si>
  <si>
    <t>3.2.</t>
  </si>
  <si>
    <t xml:space="preserve">Odborná literatúra </t>
  </si>
  <si>
    <t>633009</t>
  </si>
  <si>
    <t>Knihy, časopisy, noviny, učebnice a iné</t>
  </si>
  <si>
    <t>PROGRAM 4. ADMINISTRATÍVA A SLUŽBY OBČANOM</t>
  </si>
  <si>
    <t>PROGRAM 4. Administratíva a služby občanom</t>
  </si>
  <si>
    <t>4.1.</t>
  </si>
  <si>
    <t>Administratíva a všeobecné služby</t>
  </si>
  <si>
    <t>621 - Poistné do všeobecnej zdravotnej poisťovne</t>
  </si>
  <si>
    <t>Poistné do všeobecnej zdrav. Poisťovne</t>
  </si>
  <si>
    <t xml:space="preserve">Cestovné náhrady - tuzemské </t>
  </si>
  <si>
    <t>632001</t>
  </si>
  <si>
    <t xml:space="preserve">Energie spolu </t>
  </si>
  <si>
    <t>10-  EE</t>
  </si>
  <si>
    <t xml:space="preserve">20 - Plyn </t>
  </si>
  <si>
    <t xml:space="preserve">Poštové a telekomunikačné služby </t>
  </si>
  <si>
    <t xml:space="preserve">10 - Telefón </t>
  </si>
  <si>
    <t xml:space="preserve">40 - Rozhlas a televízia </t>
  </si>
  <si>
    <t xml:space="preserve">50 - Poštové výdavky, známky </t>
  </si>
  <si>
    <t>633001</t>
  </si>
  <si>
    <t>Interiérové vybavenie</t>
  </si>
  <si>
    <t>633002</t>
  </si>
  <si>
    <t>Výpočtová technika</t>
  </si>
  <si>
    <t>633004</t>
  </si>
  <si>
    <t>Prevádzkové stroje, prístr., tech., a náradie</t>
  </si>
  <si>
    <t>Všeobecný materiál spolu</t>
  </si>
  <si>
    <t xml:space="preserve">10 - Kancelársky papier </t>
  </si>
  <si>
    <t xml:space="preserve">20 - Kancelárske tlačivá </t>
  </si>
  <si>
    <t xml:space="preserve">30 - Kancelárske potreby </t>
  </si>
  <si>
    <t xml:space="preserve">40 - Tonery náplne do tlačiarní </t>
  </si>
  <si>
    <t xml:space="preserve">50 - Čistiace prostriedky </t>
  </si>
  <si>
    <t xml:space="preserve">60 - Ostatný rôzny materiál </t>
  </si>
  <si>
    <t>633 009</t>
  </si>
  <si>
    <t xml:space="preserve">Knihy, časopisy, noviny </t>
  </si>
  <si>
    <t>633013</t>
  </si>
  <si>
    <t>Softvér</t>
  </si>
  <si>
    <t>18.</t>
  </si>
  <si>
    <t>633015</t>
  </si>
  <si>
    <t>19.</t>
  </si>
  <si>
    <t>Palivá ako zdroj energie</t>
  </si>
  <si>
    <t>633016</t>
  </si>
  <si>
    <t>20</t>
  </si>
  <si>
    <t xml:space="preserve">Reprezentačné </t>
  </si>
  <si>
    <t xml:space="preserve">634 - Dopravné </t>
  </si>
  <si>
    <t>634002</t>
  </si>
  <si>
    <t>21.</t>
  </si>
  <si>
    <t>Servis, úrdržba, opravy a výdavky s tým spoj.</t>
  </si>
  <si>
    <t>634003</t>
  </si>
  <si>
    <t>22.</t>
  </si>
  <si>
    <t>Poistenie</t>
  </si>
  <si>
    <t>634004</t>
  </si>
  <si>
    <t>23.</t>
  </si>
  <si>
    <t>Prepravné a prenájom dopravných prostr.</t>
  </si>
  <si>
    <t xml:space="preserve">635 - Rutinná a štandardná údržba </t>
  </si>
  <si>
    <t>635002</t>
  </si>
  <si>
    <t>24.</t>
  </si>
  <si>
    <t>Výpočtovej techniky</t>
  </si>
  <si>
    <t>635004</t>
  </si>
  <si>
    <t>25.</t>
  </si>
  <si>
    <t>Prev. strojov, prísrojov, zariadení, tech. a nár.</t>
  </si>
  <si>
    <t>635006</t>
  </si>
  <si>
    <t>26.</t>
  </si>
  <si>
    <t>Budov, objektov alebo ich častí</t>
  </si>
  <si>
    <t>27.</t>
  </si>
  <si>
    <t>Školenia, kurzy, semináre, por., kon., symp.</t>
  </si>
  <si>
    <t>28.</t>
  </si>
  <si>
    <t xml:space="preserve">Propagácia, reklama a inzercia </t>
  </si>
  <si>
    <t>29.</t>
  </si>
  <si>
    <t xml:space="preserve">Všeobecné služby - 80 ostatné služby </t>
  </si>
  <si>
    <t>30.</t>
  </si>
  <si>
    <t>31.</t>
  </si>
  <si>
    <t>32.</t>
  </si>
  <si>
    <t>33.</t>
  </si>
  <si>
    <t>34.</t>
  </si>
  <si>
    <t xml:space="preserve">Sociálny fond </t>
  </si>
  <si>
    <t>637023</t>
  </si>
  <si>
    <t>35.</t>
  </si>
  <si>
    <t>Kolkové známky</t>
  </si>
  <si>
    <t>36.</t>
  </si>
  <si>
    <t>Odmeny zamestnancov mimo PP</t>
  </si>
  <si>
    <t>642 - Transfery jednotlivcom a neziskovým práv. osobám</t>
  </si>
  <si>
    <t>642015</t>
  </si>
  <si>
    <t>37.</t>
  </si>
  <si>
    <t>Na nemocenské dávky</t>
  </si>
  <si>
    <t>01.1.2.</t>
  </si>
  <si>
    <t>Finančné a rozpočtové záležitosti</t>
  </si>
  <si>
    <t xml:space="preserve">Poplatky a odvody spolu </t>
  </si>
  <si>
    <t xml:space="preserve">1 - VÚB - bežný </t>
  </si>
  <si>
    <t xml:space="preserve">2 - Prima Banka - bežný </t>
  </si>
  <si>
    <t>637035</t>
  </si>
  <si>
    <t>Dane</t>
  </si>
  <si>
    <t>4.2.</t>
  </si>
  <si>
    <t xml:space="preserve">Vysielacie a rozmnožovacie služby </t>
  </si>
  <si>
    <t>08.3.0.</t>
  </si>
  <si>
    <t xml:space="preserve">Vysielacie a vydavateľské služby </t>
  </si>
  <si>
    <t>633018</t>
  </si>
  <si>
    <t>Licencie</t>
  </si>
  <si>
    <t xml:space="preserve">717 - Realizácia stavieb a ich technického zhodnotenia </t>
  </si>
  <si>
    <t>717002</t>
  </si>
  <si>
    <t>Rekonštrukcia a modernizácia</t>
  </si>
  <si>
    <t>4.3.</t>
  </si>
  <si>
    <t>Prenesený výkon štátnej správy, spoločné OcÚ</t>
  </si>
  <si>
    <t xml:space="preserve">641 - Transfery v rámci VS </t>
  </si>
  <si>
    <t>641009</t>
  </si>
  <si>
    <t>Obci - spoločný úrad spolu</t>
  </si>
  <si>
    <t xml:space="preserve">10 - Stavebný úrad </t>
  </si>
  <si>
    <t xml:space="preserve">20 - Pozemné komunikácie </t>
  </si>
  <si>
    <t>641013</t>
  </si>
  <si>
    <t>Obci - PVŠS spolu</t>
  </si>
  <si>
    <t>0 - iné dotácie</t>
  </si>
  <si>
    <t>4.4.</t>
  </si>
  <si>
    <t>ROEP</t>
  </si>
  <si>
    <t>Všeobecný materiál</t>
  </si>
  <si>
    <t>PROGRAM 5. BEZPEČNOSŤ</t>
  </si>
  <si>
    <t>PROGRAM 5. Bezpečnosť</t>
  </si>
  <si>
    <t>5.1.</t>
  </si>
  <si>
    <t xml:space="preserve">Civilná ochrana a krízové riadenie obce </t>
  </si>
  <si>
    <t>02.2.0.</t>
  </si>
  <si>
    <t>Civilná ochrana</t>
  </si>
  <si>
    <t>Prevádzkové stroje, prístroje, zar., tech., nár.</t>
  </si>
  <si>
    <t>5.2.</t>
  </si>
  <si>
    <t xml:space="preserve">Ochrana pred požiarmi </t>
  </si>
  <si>
    <t>03.2.0.</t>
  </si>
  <si>
    <t>5.3.</t>
  </si>
  <si>
    <t>Ochrana pred povodňami</t>
  </si>
  <si>
    <t>04.2.1.</t>
  </si>
  <si>
    <t>Poľnohospodárstvo</t>
  </si>
  <si>
    <t xml:space="preserve">Budov, objektov alebo ich častí </t>
  </si>
  <si>
    <t>5.4.</t>
  </si>
  <si>
    <t xml:space="preserve">Verejné osvetlenie </t>
  </si>
  <si>
    <t>06.4.0.</t>
  </si>
  <si>
    <t>Energie</t>
  </si>
  <si>
    <t>5.5.</t>
  </si>
  <si>
    <t xml:space="preserve">Verejný poriadok </t>
  </si>
  <si>
    <t>03.6.0.</t>
  </si>
  <si>
    <t xml:space="preserve">Verejný poriadok a bezpečnosť i. n. </t>
  </si>
  <si>
    <t xml:space="preserve">Na poistenie do rezervného fondu </t>
  </si>
  <si>
    <t>PROGRAM 6. ODPADOVÉ HOSPODÁRSTVO</t>
  </si>
  <si>
    <t>PROGRAM 6. Odpadové hospod., tvorba a ochr. ŽP</t>
  </si>
  <si>
    <t>6.1.</t>
  </si>
  <si>
    <t xml:space="preserve">Nakladanie s odpadmi </t>
  </si>
  <si>
    <t>05.1.0.</t>
  </si>
  <si>
    <t>Prevádzk. Stroje, prístr., zariad., tech</t>
  </si>
  <si>
    <t>634001</t>
  </si>
  <si>
    <t>Palivo, mazivá, oleje, špec. kvapaliny</t>
  </si>
  <si>
    <t>Všeobecné služby - odvoz TKO spolu</t>
  </si>
  <si>
    <t>10 - Schwarz Eko</t>
  </si>
  <si>
    <t>20 - Márius Pedersen</t>
  </si>
  <si>
    <t>30 - Vyfako</t>
  </si>
  <si>
    <t xml:space="preserve">40 - Šobáň Bojná </t>
  </si>
  <si>
    <t>50 - PD Nitrianska Blatnica</t>
  </si>
  <si>
    <t xml:space="preserve">60 - Vývoz žumpy </t>
  </si>
  <si>
    <t>70 - Unimet</t>
  </si>
  <si>
    <t>Poplatky a odvody - skládka odpadov</t>
  </si>
  <si>
    <t>05.2.0.</t>
  </si>
  <si>
    <t xml:space="preserve">Nakladanie s odpadovými vodami </t>
  </si>
  <si>
    <t>Všeobecné služby - fekál</t>
  </si>
  <si>
    <t>Všeobecné služby  - čistička</t>
  </si>
  <si>
    <t>05.6.0</t>
  </si>
  <si>
    <t xml:space="preserve">Ochrana životného prostredia </t>
  </si>
  <si>
    <t>6.2.</t>
  </si>
  <si>
    <t>Životné prostredie</t>
  </si>
  <si>
    <t>Rekonštrukcia a modernizácia dažďovej kanaliz.</t>
  </si>
  <si>
    <t xml:space="preserve">10 - kancelársky papier </t>
  </si>
  <si>
    <t xml:space="preserve">30 - kancelárske potreby </t>
  </si>
  <si>
    <t>Všeobecné služby spolu</t>
  </si>
  <si>
    <t xml:space="preserve">80 - Ostatné služby </t>
  </si>
  <si>
    <t>06.2.0.</t>
  </si>
  <si>
    <t>Rozvoj obcí</t>
  </si>
  <si>
    <t>Servis, údržba, opr. a výd.</t>
  </si>
  <si>
    <t xml:space="preserve">713 - Nákup strojov, prístrojov, zariadení a náradia </t>
  </si>
  <si>
    <t>06.3.0</t>
  </si>
  <si>
    <t xml:space="preserve">Zásobovanie vodou </t>
  </si>
  <si>
    <t xml:space="preserve">80 - iné služby </t>
  </si>
  <si>
    <t xml:space="preserve">Odmeny zamestnancov mimo prac. Pomeru </t>
  </si>
  <si>
    <t>PROGRAM 7. POZEMNÉ KOMUNIKÁCIE</t>
  </si>
  <si>
    <t>PROGRAM 7. Pozemné komunikácie</t>
  </si>
  <si>
    <t xml:space="preserve">7.1. </t>
  </si>
  <si>
    <t xml:space="preserve">Miestne komunikácie a chodníky </t>
  </si>
  <si>
    <t>04.5.1.</t>
  </si>
  <si>
    <t>Cestná doprava</t>
  </si>
  <si>
    <t>Palivo,mazivá, oleje, špec. kvapaliny</t>
  </si>
  <si>
    <t xml:space="preserve">Servis, údržba, opr. a výd. </t>
  </si>
  <si>
    <t>Prepravné a prenájom dopravných prost.</t>
  </si>
  <si>
    <t>Budov, objektov alebo ich častí - MK</t>
  </si>
  <si>
    <t>Rekonštrukcia a modernizácie MK</t>
  </si>
  <si>
    <t>PROGRAM 8. DOPRAVA</t>
  </si>
  <si>
    <t>PROGRAM 8. Doprava</t>
  </si>
  <si>
    <t>8.1.</t>
  </si>
  <si>
    <t xml:space="preserve">Dopravná obslužnosť obce </t>
  </si>
  <si>
    <t xml:space="preserve">Cestná doprava </t>
  </si>
  <si>
    <t>Palivo,mazivá, oleje, špeciálne kvapaliny</t>
  </si>
  <si>
    <t>Servis, údržba, opravy a výdavky s tým spoj.</t>
  </si>
  <si>
    <t>Prepravné a nájom dopravných prostriedkov</t>
  </si>
  <si>
    <t>634005</t>
  </si>
  <si>
    <t>Karty, známky, poplatky</t>
  </si>
  <si>
    <t xml:space="preserve">714 - Nákup dopravných prostriedkov všetkých druhov </t>
  </si>
  <si>
    <t>714004</t>
  </si>
  <si>
    <t xml:space="preserve">Nákup dopravných vozidiel </t>
  </si>
  <si>
    <t>PROGRAM 9. VZDELÁVANIE</t>
  </si>
  <si>
    <t>PROGRAM 9. Vzdelávanie</t>
  </si>
  <si>
    <t>9.1.</t>
  </si>
  <si>
    <t>Predškolská a školská príprava</t>
  </si>
  <si>
    <t>09.1.1.</t>
  </si>
  <si>
    <t>Predprimárne vzdelávanie</t>
  </si>
  <si>
    <t>09.1.2.</t>
  </si>
  <si>
    <t>Primárne vzdelávanie</t>
  </si>
  <si>
    <t>PROGRAM 10. ŠPORT</t>
  </si>
  <si>
    <t>PROGRAM 10. Šport</t>
  </si>
  <si>
    <t>10.1.</t>
  </si>
  <si>
    <t xml:space="preserve">Športová infraštruktúra </t>
  </si>
  <si>
    <t>08.1.0.</t>
  </si>
  <si>
    <t xml:space="preserve">Rekreačné a športové služby </t>
  </si>
  <si>
    <t>Energie spolu</t>
  </si>
  <si>
    <t>10 - EE</t>
  </si>
  <si>
    <t>20 - Plyn</t>
  </si>
  <si>
    <t xml:space="preserve">Všebecný materiál </t>
  </si>
  <si>
    <t xml:space="preserve">Prevádz. strojov, príst., zar., tech.a nár. </t>
  </si>
  <si>
    <t xml:space="preserve">642 - Tranfery jednotlivcom a neziskovým právnickým osobám </t>
  </si>
  <si>
    <t>642002</t>
  </si>
  <si>
    <t xml:space="preserve">BT- nezisková org. ObFZ </t>
  </si>
  <si>
    <t>10.2.</t>
  </si>
  <si>
    <t>Priame Športové aktiviy</t>
  </si>
  <si>
    <t>BT- nezisková org. TJ</t>
  </si>
  <si>
    <t>PROGRAM 11. KULTÚRA</t>
  </si>
  <si>
    <t>PROGRAM 11. Kultúra</t>
  </si>
  <si>
    <t>11.1.</t>
  </si>
  <si>
    <t xml:space="preserve">Dom kultúry </t>
  </si>
  <si>
    <t>08.2.0.</t>
  </si>
  <si>
    <t xml:space="preserve">Kultúrne služby </t>
  </si>
  <si>
    <t xml:space="preserve">Na úrazové poistenie </t>
  </si>
  <si>
    <t>633003</t>
  </si>
  <si>
    <t>Telekomunikačná technika</t>
  </si>
  <si>
    <t>Prevádzkové stroje, prístr., zar. Tech. a nár.</t>
  </si>
  <si>
    <t xml:space="preserve">Všeobecný materiál - spolu </t>
  </si>
  <si>
    <t xml:space="preserve">50 - čistiace prostriedky </t>
  </si>
  <si>
    <t xml:space="preserve">60 - ostatný materiál </t>
  </si>
  <si>
    <t xml:space="preserve">Budov objektov alebo ich častí </t>
  </si>
  <si>
    <t xml:space="preserve">Odmeny zamestnancov mimo PP </t>
  </si>
  <si>
    <t>11.2.</t>
  </si>
  <si>
    <t xml:space="preserve">Knižnica </t>
  </si>
  <si>
    <t xml:space="preserve">Poistné do všeobecnej zdrav. Poisťovne </t>
  </si>
  <si>
    <t>Na poistenie do rezer.fondu solidarity</t>
  </si>
  <si>
    <t>Knihy, časopisy, noviny, učeb., učebné pom.</t>
  </si>
  <si>
    <t>11.3.</t>
  </si>
  <si>
    <t xml:space="preserve">Ostatné kultúrne služby </t>
  </si>
  <si>
    <t xml:space="preserve">08.2.0. </t>
  </si>
  <si>
    <t>Reprezentačné</t>
  </si>
  <si>
    <t>11.4.</t>
  </si>
  <si>
    <t>Cirkev</t>
  </si>
  <si>
    <t>08.4.0.</t>
  </si>
  <si>
    <t>Náboženské a iné spoločenské  služby</t>
  </si>
  <si>
    <t>Poistné</t>
  </si>
  <si>
    <t xml:space="preserve">Rekonštrukcia a modernizácia </t>
  </si>
  <si>
    <t>PROGRAM 12. PROSTREDIE PRE ŽIVOT</t>
  </si>
  <si>
    <t>PROGRAM 12. Prostredie pre život</t>
  </si>
  <si>
    <t>12.1.</t>
  </si>
  <si>
    <t xml:space="preserve">Bývanie, podnikanie, cestovný ruch </t>
  </si>
  <si>
    <t xml:space="preserve">711 - Nákup pozemkov a nehmotných aktív </t>
  </si>
  <si>
    <t>711001</t>
  </si>
  <si>
    <t xml:space="preserve">Nákup pozemkov </t>
  </si>
  <si>
    <t>716 - Prípravná a projektová dokumentácia</t>
  </si>
  <si>
    <t>716000</t>
  </si>
  <si>
    <t>Prípravná a projektová dokumentácia</t>
  </si>
  <si>
    <t>06.1.0.</t>
  </si>
  <si>
    <t>Rozvoj bývania</t>
  </si>
  <si>
    <t>12.2.</t>
  </si>
  <si>
    <t>Technická infraštruktúra</t>
  </si>
  <si>
    <t>06.3.0.</t>
  </si>
  <si>
    <t>717001</t>
  </si>
  <si>
    <t xml:space="preserve">Realizácia nových stavieb </t>
  </si>
  <si>
    <t>PROGRAM 13. SOCIÁLNE SLUŽBY</t>
  </si>
  <si>
    <t>PROGRAM 13. Sociálne služby</t>
  </si>
  <si>
    <t>13.1.</t>
  </si>
  <si>
    <t>Staroba, osamelosť a ŤZP</t>
  </si>
  <si>
    <t>10.2.0.</t>
  </si>
  <si>
    <t xml:space="preserve">Ďaľšie sociálne služby </t>
  </si>
  <si>
    <t>Tar., osob., základ., fun. Plat</t>
  </si>
  <si>
    <t xml:space="preserve">621 - Poistné do Všeobecnej zdravotnej poisťovne </t>
  </si>
  <si>
    <t>Poistné do Všeobecnej zdrav. poisť.</t>
  </si>
  <si>
    <t>Na poistenie do rezerv. fondu solidarity</t>
  </si>
  <si>
    <t>Prídel do sociálneho fondu</t>
  </si>
  <si>
    <t>Transfery rozpočtovej organizácii</t>
  </si>
  <si>
    <t>13.2</t>
  </si>
  <si>
    <t>Znevýhodnené skupiny občanov</t>
  </si>
  <si>
    <t>04.1.2.</t>
  </si>
  <si>
    <t>Všeobecná pracovná oblasť</t>
  </si>
  <si>
    <t>Prevádzkové stroje, prístr., zar. tech. a nár.</t>
  </si>
  <si>
    <t>633010</t>
  </si>
  <si>
    <t>Pracovné odevy, obuv a pracovné pomôcky</t>
  </si>
  <si>
    <t>PROGRAM 14. VOĽBY</t>
  </si>
  <si>
    <t>PROGRAM 14. Voľby</t>
  </si>
  <si>
    <t>01.6.0.</t>
  </si>
  <si>
    <t xml:space="preserve">Všeobecné verejné služby i. n. </t>
  </si>
  <si>
    <t xml:space="preserve">Poistné do všeobecnej zdrav. poisťovne </t>
  </si>
  <si>
    <t xml:space="preserve">623 - Poistné do ostatných zdravotných poisťovní </t>
  </si>
  <si>
    <t xml:space="preserve">Poistné do ostatnej zdrav. poisťovne </t>
  </si>
  <si>
    <t xml:space="preserve">Na invalidné poistenie </t>
  </si>
  <si>
    <t>7</t>
  </si>
  <si>
    <t>Preprava a prenájom dopravných prostriedkov</t>
  </si>
  <si>
    <t>637007</t>
  </si>
  <si>
    <t xml:space="preserve">Cestovné náhrady </t>
  </si>
  <si>
    <t xml:space="preserve">Stravovanie </t>
  </si>
  <si>
    <t>637037</t>
  </si>
  <si>
    <t>Vratky</t>
  </si>
  <si>
    <t>Voľby do NRSR</t>
  </si>
  <si>
    <t>14.1.</t>
  </si>
  <si>
    <t xml:space="preserve">BT zo ŠR okr. PVŠS </t>
  </si>
  <si>
    <t>Nákup strojov, prístrojov, zariadení</t>
  </si>
  <si>
    <t>KAPITÁLOVÉ PRÍJMY - Príjmy kapitálového rozpočtu</t>
  </si>
  <si>
    <t xml:space="preserve">320 - Tuzemské kapitálové granty </t>
  </si>
  <si>
    <t xml:space="preserve">322 - Transfery v rámci verejnej správy </t>
  </si>
  <si>
    <t>322001</t>
  </si>
  <si>
    <t xml:space="preserve">Zo štátneho rozpočtu - Vodovod </t>
  </si>
  <si>
    <t>PRÍJMOVÉ FINANČNÉ OPERÁCIE</t>
  </si>
  <si>
    <t xml:space="preserve">400 - Príjmy z transakcií s finančnými aktívami a fin. pasívami </t>
  </si>
  <si>
    <t xml:space="preserve">454 - Prevod prostriedkov z peňažných fondov </t>
  </si>
  <si>
    <t>454001</t>
  </si>
  <si>
    <t xml:space="preserve">Z Rezervného Fondu  obce  </t>
  </si>
  <si>
    <t>2012</t>
  </si>
  <si>
    <t xml:space="preserve">Zo štátneho rozpočtu - Miestne komunikácie </t>
  </si>
  <si>
    <t xml:space="preserve">príjmy </t>
  </si>
  <si>
    <t>Príjmové finančné</t>
  </si>
  <si>
    <t xml:space="preserve">operácie </t>
  </si>
  <si>
    <t>KAPITÁLOVÉ VÝDAVKY - Výdavky kapitálového rozpočtu</t>
  </si>
  <si>
    <t xml:space="preserve">700 - Kapitálové výdavky </t>
  </si>
  <si>
    <t xml:space="preserve">710 - Obstaranie kapitálových aktív </t>
  </si>
  <si>
    <t>Výdavkové  finančné</t>
  </si>
  <si>
    <t>711 001</t>
  </si>
  <si>
    <t>713 004</t>
  </si>
  <si>
    <t>Nákup prevádzkových strojov, prístrojov</t>
  </si>
  <si>
    <t>716 000</t>
  </si>
  <si>
    <t>717 001</t>
  </si>
  <si>
    <t>717 002</t>
  </si>
  <si>
    <t>KAPITÁLOVÉ PRÍJMY  a PRÍJMOVÉ FINANČNÉ OPERÁCIE</t>
  </si>
  <si>
    <t>KAPITÁLOVÉ VÝDAVKY</t>
  </si>
  <si>
    <t>PROGRAMY A PODPROGRAMY 2016</t>
  </si>
  <si>
    <t>SPOLU BEŽNÉ VÝDAVKY</t>
  </si>
  <si>
    <t xml:space="preserve">Príjmový rozpočet </t>
  </si>
  <si>
    <t xml:space="preserve">Bežné príjmy </t>
  </si>
  <si>
    <t xml:space="preserve">Kapitálové príjmy </t>
  </si>
  <si>
    <t>SPOLU BP + KP</t>
  </si>
  <si>
    <t xml:space="preserve">Príjmové finančné operácie </t>
  </si>
  <si>
    <t>Príjmy spolu :</t>
  </si>
  <si>
    <t xml:space="preserve">Výdavkový rozpočet </t>
  </si>
  <si>
    <t xml:space="preserve">Bežné výdavky </t>
  </si>
  <si>
    <t xml:space="preserve">Kapitálové výdavky </t>
  </si>
  <si>
    <t>SPOLU BV + KV</t>
  </si>
  <si>
    <t>Sumarizácia:</t>
  </si>
  <si>
    <t xml:space="preserve">Výdavkový  rozpočet </t>
  </si>
  <si>
    <t>Hospodárenie celkom</t>
  </si>
  <si>
    <t>SUMARIZÁCIA</t>
  </si>
  <si>
    <t>Schválený</t>
  </si>
  <si>
    <t xml:space="preserve">Rozpočet </t>
  </si>
  <si>
    <t xml:space="preserve">Schválený </t>
  </si>
  <si>
    <t>Príjmy na rok 2016</t>
  </si>
  <si>
    <t xml:space="preserve">                                    RIS SAM  - hlavné kategórie </t>
  </si>
  <si>
    <t xml:space="preserve">Položka </t>
  </si>
  <si>
    <t xml:space="preserve">100 - daňové príjmy </t>
  </si>
  <si>
    <t xml:space="preserve">200 - nedaňové príjmy </t>
  </si>
  <si>
    <t xml:space="preserve">300 - granty a transfery </t>
  </si>
  <si>
    <t>400 - príjmy z transakcií  s fin. akt.  a pas.</t>
  </si>
  <si>
    <t xml:space="preserve">500 - prijaté úvery </t>
  </si>
  <si>
    <t>SPOLU</t>
  </si>
  <si>
    <t xml:space="preserve">600 - bežné výdavky </t>
  </si>
  <si>
    <t xml:space="preserve">700 - kapitálové výdavky </t>
  </si>
  <si>
    <t>800 - výdavky z transakcií s fin. akt. A pas.</t>
  </si>
  <si>
    <t xml:space="preserve">                               Rozpočet 2016</t>
  </si>
  <si>
    <t>Schválený rozpočet na 2016</t>
  </si>
  <si>
    <t>Očakávaná</t>
  </si>
  <si>
    <t>skutočnosť</t>
  </si>
  <si>
    <t xml:space="preserve">Energie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</si>
</sst>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9" x14ac:knownFonts="1">
    <font>
      <sz val="11"/>
      <color theme="1"/>
      <name val="Calibri"/>
      <family val="2"/>
      <charset val="238"/>
      <scheme val="minor"/>
    </font>
    <font>
      <b/>
      <sz val="15"/>
      <color indexed="12"/>
      <name val="Tahoma"/>
      <family val="2"/>
      <charset val="238"/>
    </font>
    <font>
      <b/>
      <sz val="10"/>
      <name val="Arial"/>
      <family val="2"/>
      <charset val="238"/>
    </font>
    <font>
      <b/>
      <sz val="22"/>
      <color indexed="12"/>
      <name val="Arial Black"/>
      <family val="2"/>
      <charset val="238"/>
    </font>
    <font>
      <b/>
      <sz val="22"/>
      <color indexed="12"/>
      <name val="Arial"/>
      <family val="2"/>
      <charset val="238"/>
    </font>
    <font>
      <sz val="8"/>
      <color indexed="9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4"/>
      <color indexed="2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20"/>
      <name val="Arial CE"/>
      <family val="2"/>
      <charset val="238"/>
    </font>
    <font>
      <b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i/>
      <sz val="8"/>
      <color indexed="20"/>
      <name val="Arial CE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color indexed="20"/>
      <name val="Arial CE"/>
      <family val="2"/>
      <charset val="238"/>
    </font>
    <font>
      <sz val="11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sz val="10"/>
      <name val="Arial"/>
      <family val="2"/>
      <charset val="238"/>
    </font>
    <font>
      <b/>
      <sz val="14"/>
      <color indexed="12"/>
      <name val="Tahoma"/>
      <family val="2"/>
      <charset val="238"/>
    </font>
    <font>
      <b/>
      <sz val="14"/>
      <color indexed="20"/>
      <name val="Tahoma"/>
      <family val="2"/>
      <charset val="238"/>
    </font>
    <font>
      <b/>
      <sz val="14"/>
      <name val="Arial"/>
      <family val="2"/>
      <charset val="238"/>
    </font>
    <font>
      <b/>
      <sz val="18"/>
      <color rgb="FFFF0000"/>
      <name val="Arial CE"/>
      <family val="2"/>
      <charset val="238"/>
    </font>
    <font>
      <sz val="18"/>
      <color rgb="FFFF000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i/>
      <sz val="8"/>
      <name val="Arial CE"/>
      <family val="2"/>
      <charset val="238"/>
    </font>
    <font>
      <b/>
      <sz val="15"/>
      <color indexed="20"/>
      <name val="Tahoma"/>
      <family val="2"/>
      <charset val="238"/>
    </font>
    <font>
      <b/>
      <i/>
      <sz val="10"/>
      <color indexed="20"/>
      <name val="Arial"/>
      <family val="2"/>
      <charset val="238"/>
    </font>
    <font>
      <sz val="8"/>
      <color rgb="FFFFC000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i/>
      <sz val="9"/>
      <color indexed="20"/>
      <name val="Arial CE"/>
      <family val="2"/>
      <charset val="238"/>
    </font>
    <font>
      <b/>
      <sz val="8"/>
      <color rgb="FF7030A0"/>
      <name val="Arial CE"/>
      <family val="2"/>
      <charset val="238"/>
    </font>
    <font>
      <b/>
      <sz val="7"/>
      <name val="Arial CE"/>
      <family val="2"/>
      <charset val="238"/>
    </font>
    <font>
      <b/>
      <i/>
      <sz val="12"/>
      <name val="Arial Black"/>
      <family val="2"/>
      <charset val="238"/>
    </font>
    <font>
      <b/>
      <sz val="10"/>
      <color rgb="FF990099"/>
      <name val="Arial CE"/>
      <family val="2"/>
      <charset val="238"/>
    </font>
    <font>
      <b/>
      <sz val="8"/>
      <color rgb="FF990099"/>
      <name val="Arial CE"/>
      <family val="2"/>
      <charset val="238"/>
    </font>
    <font>
      <b/>
      <sz val="16"/>
      <color rgb="FFFF0000"/>
      <name val="Arial Black"/>
      <family val="2"/>
      <charset val="238"/>
    </font>
    <font>
      <b/>
      <sz val="18"/>
      <color rgb="FFFF0000"/>
      <name val="Calibri"/>
      <family val="2"/>
      <charset val="238"/>
      <scheme val="minor"/>
    </font>
    <font>
      <b/>
      <sz val="18"/>
      <color rgb="FFFF0000"/>
      <name val="Arial Black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Arial Black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1"/>
      <name val="Arial"/>
      <family val="2"/>
      <charset val="238"/>
    </font>
    <font>
      <sz val="8"/>
      <color indexed="11"/>
      <name val="Arial"/>
      <family val="2"/>
      <charset val="238"/>
    </font>
    <font>
      <b/>
      <i/>
      <sz val="8"/>
      <color indexed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indexed="6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2"/>
      <color rgb="FFFF0000"/>
      <name val="Calibri"/>
      <family val="2"/>
      <charset val="238"/>
      <scheme val="minor"/>
    </font>
    <font>
      <sz val="10"/>
      <color rgb="FFFFC000"/>
      <name val="Arial CE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rgb="FFFF0000"/>
      <name val="Arial Black"/>
      <family val="2"/>
      <charset val="238"/>
    </font>
    <font>
      <b/>
      <sz val="14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8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left"/>
    </xf>
    <xf numFmtId="2" fontId="8" fillId="3" borderId="3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/>
    </xf>
    <xf numFmtId="0" fontId="12" fillId="2" borderId="6" xfId="0" applyFont="1" applyFill="1" applyBorder="1" applyAlignment="1"/>
    <xf numFmtId="2" fontId="8" fillId="3" borderId="7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/>
    </xf>
    <xf numFmtId="0" fontId="14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0" fontId="12" fillId="2" borderId="6" xfId="0" applyFont="1" applyFill="1" applyBorder="1"/>
    <xf numFmtId="0" fontId="13" fillId="2" borderId="12" xfId="0" applyFont="1" applyFill="1" applyBorder="1" applyAlignment="1">
      <alignment horizontal="center"/>
    </xf>
    <xf numFmtId="0" fontId="14" fillId="2" borderId="13" xfId="0" applyNumberFormat="1" applyFont="1" applyFill="1" applyBorder="1" applyAlignment="1">
      <alignment horizontal="center"/>
    </xf>
    <xf numFmtId="49" fontId="11" fillId="2" borderId="13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3" fillId="2" borderId="14" xfId="0" applyFont="1" applyFill="1" applyBorder="1" applyAlignment="1">
      <alignment horizontal="center"/>
    </xf>
    <xf numFmtId="0" fontId="14" fillId="2" borderId="15" xfId="0" applyNumberFormat="1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center"/>
    </xf>
    <xf numFmtId="0" fontId="12" fillId="2" borderId="0" xfId="0" applyFont="1" applyFill="1" applyBorder="1"/>
    <xf numFmtId="2" fontId="8" fillId="4" borderId="20" xfId="0" applyNumberFormat="1" applyFont="1" applyFill="1" applyBorder="1" applyAlignment="1">
      <alignment horizontal="center" vertical="center" wrapText="1"/>
    </xf>
    <xf numFmtId="2" fontId="8" fillId="4" borderId="21" xfId="0" applyNumberFormat="1" applyFont="1" applyFill="1" applyBorder="1" applyAlignment="1">
      <alignment horizontal="center" vertical="center" wrapText="1"/>
    </xf>
    <xf numFmtId="2" fontId="8" fillId="4" borderId="22" xfId="0" applyNumberFormat="1" applyFont="1" applyFill="1" applyBorder="1" applyAlignment="1">
      <alignment horizontal="center" vertical="center"/>
    </xf>
    <xf numFmtId="2" fontId="11" fillId="5" borderId="25" xfId="0" applyNumberFormat="1" applyFont="1" applyFill="1" applyBorder="1"/>
    <xf numFmtId="2" fontId="11" fillId="5" borderId="27" xfId="0" applyNumberFormat="1" applyFont="1" applyFill="1" applyBorder="1" applyAlignment="1">
      <alignment horizontal="right"/>
    </xf>
    <xf numFmtId="0" fontId="15" fillId="0" borderId="0" xfId="0" applyFont="1"/>
    <xf numFmtId="2" fontId="11" fillId="2" borderId="25" xfId="0" applyNumberFormat="1" applyFont="1" applyFill="1" applyBorder="1"/>
    <xf numFmtId="2" fontId="11" fillId="2" borderId="27" xfId="0" applyNumberFormat="1" applyFont="1" applyFill="1" applyBorder="1" applyAlignment="1">
      <alignment horizontal="right"/>
    </xf>
    <xf numFmtId="0" fontId="13" fillId="0" borderId="26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49" fontId="11" fillId="0" borderId="25" xfId="0" applyNumberFormat="1" applyFont="1" applyFill="1" applyBorder="1" applyAlignment="1">
      <alignment horizontal="center"/>
    </xf>
    <xf numFmtId="0" fontId="13" fillId="6" borderId="29" xfId="0" applyFont="1" applyFill="1" applyBorder="1"/>
    <xf numFmtId="2" fontId="13" fillId="0" borderId="25" xfId="0" applyNumberFormat="1" applyFont="1" applyFill="1" applyBorder="1"/>
    <xf numFmtId="2" fontId="13" fillId="0" borderId="27" xfId="0" applyNumberFormat="1" applyFont="1" applyFill="1" applyBorder="1" applyAlignment="1">
      <alignment horizontal="right"/>
    </xf>
    <xf numFmtId="0" fontId="17" fillId="0" borderId="0" xfId="0" applyFont="1"/>
    <xf numFmtId="0" fontId="11" fillId="6" borderId="29" xfId="0" applyFont="1" applyFill="1" applyBorder="1"/>
    <xf numFmtId="2" fontId="11" fillId="0" borderId="25" xfId="0" applyNumberFormat="1" applyFont="1" applyFill="1" applyBorder="1"/>
    <xf numFmtId="2" fontId="11" fillId="0" borderId="27" xfId="0" applyNumberFormat="1" applyFont="1" applyFill="1" applyBorder="1" applyAlignment="1">
      <alignment horizontal="right"/>
    </xf>
    <xf numFmtId="0" fontId="11" fillId="0" borderId="26" xfId="0" applyFont="1" applyBorder="1" applyAlignment="1">
      <alignment horizontal="center"/>
    </xf>
    <xf numFmtId="2" fontId="11" fillId="7" borderId="25" xfId="0" applyNumberFormat="1" applyFont="1" applyFill="1" applyBorder="1"/>
    <xf numFmtId="2" fontId="11" fillId="7" borderId="27" xfId="0" applyNumberFormat="1" applyFont="1" applyFill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3" fillId="6" borderId="25" xfId="0" applyFont="1" applyFill="1" applyBorder="1"/>
    <xf numFmtId="49" fontId="11" fillId="0" borderId="9" xfId="0" applyNumberFormat="1" applyFont="1" applyFill="1" applyBorder="1" applyAlignment="1">
      <alignment horizontal="center"/>
    </xf>
    <xf numFmtId="2" fontId="15" fillId="0" borderId="25" xfId="0" applyNumberFormat="1" applyFont="1" applyFill="1" applyBorder="1"/>
    <xf numFmtId="0" fontId="18" fillId="0" borderId="25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20" fillId="0" borderId="8" xfId="0" applyFont="1" applyFill="1" applyBorder="1" applyAlignment="1">
      <alignment horizontal="left"/>
    </xf>
    <xf numFmtId="0" fontId="18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21" fillId="0" borderId="8" xfId="0" applyFont="1" applyFill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4" fillId="0" borderId="25" xfId="0" applyFont="1" applyBorder="1" applyAlignment="1">
      <alignment horizontal="center"/>
    </xf>
    <xf numFmtId="49" fontId="16" fillId="0" borderId="2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Fill="1" applyBorder="1"/>
    <xf numFmtId="0" fontId="0" fillId="0" borderId="0" xfId="0" applyAlignment="1">
      <alignment horizontal="center"/>
    </xf>
    <xf numFmtId="0" fontId="22" fillId="0" borderId="0" xfId="0" applyFont="1"/>
    <xf numFmtId="0" fontId="8" fillId="3" borderId="16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15" fillId="0" borderId="25" xfId="0" applyFont="1" applyBorder="1"/>
    <xf numFmtId="0" fontId="24" fillId="0" borderId="25" xfId="0" applyFont="1" applyBorder="1"/>
    <xf numFmtId="2" fontId="24" fillId="0" borderId="25" xfId="0" applyNumberFormat="1" applyFont="1" applyBorder="1"/>
    <xf numFmtId="2" fontId="24" fillId="0" borderId="25" xfId="0" applyNumberFormat="1" applyFont="1" applyFill="1" applyBorder="1"/>
    <xf numFmtId="0" fontId="25" fillId="2" borderId="1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left" vertical="center" wrapText="1"/>
    </xf>
    <xf numFmtId="0" fontId="13" fillId="2" borderId="6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 vertical="center" wrapText="1"/>
    </xf>
    <xf numFmtId="49" fontId="26" fillId="3" borderId="7" xfId="0" applyNumberFormat="1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/>
    </xf>
    <xf numFmtId="0" fontId="13" fillId="2" borderId="9" xfId="0" applyNumberFormat="1" applyFont="1" applyFill="1" applyBorder="1" applyAlignment="1">
      <alignment horizontal="center"/>
    </xf>
    <xf numFmtId="0" fontId="11" fillId="2" borderId="6" xfId="0" applyFont="1" applyFill="1" applyBorder="1"/>
    <xf numFmtId="49" fontId="13" fillId="2" borderId="13" xfId="0" applyNumberFormat="1" applyFont="1" applyFill="1" applyBorder="1" applyAlignment="1">
      <alignment horizontal="center"/>
    </xf>
    <xf numFmtId="0" fontId="13" fillId="2" borderId="11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/>
    </xf>
    <xf numFmtId="0" fontId="11" fillId="2" borderId="30" xfId="0" applyFont="1" applyFill="1" applyBorder="1"/>
    <xf numFmtId="49" fontId="8" fillId="3" borderId="16" xfId="0" applyNumberFormat="1" applyFont="1" applyFill="1" applyBorder="1" applyAlignment="1">
      <alignment horizontal="center" vertical="center" wrapText="1"/>
    </xf>
    <xf numFmtId="2" fontId="27" fillId="4" borderId="31" xfId="0" applyNumberFormat="1" applyFont="1" applyFill="1" applyBorder="1" applyAlignment="1"/>
    <xf numFmtId="0" fontId="28" fillId="4" borderId="32" xfId="0" applyNumberFormat="1" applyFont="1" applyFill="1" applyBorder="1" applyAlignment="1">
      <alignment horizontal="left" vertical="center"/>
    </xf>
    <xf numFmtId="2" fontId="12" fillId="4" borderId="32" xfId="0" applyNumberFormat="1" applyFont="1" applyFill="1" applyBorder="1" applyAlignment="1">
      <alignment vertical="center"/>
    </xf>
    <xf numFmtId="0" fontId="29" fillId="4" borderId="33" xfId="0" applyNumberFormat="1" applyFont="1" applyFill="1" applyBorder="1" applyAlignment="1">
      <alignment vertical="center"/>
    </xf>
    <xf numFmtId="2" fontId="13" fillId="4" borderId="33" xfId="0" applyNumberFormat="1" applyFont="1" applyFill="1" applyBorder="1" applyAlignment="1"/>
    <xf numFmtId="2" fontId="11" fillId="4" borderId="34" xfId="0" applyNumberFormat="1" applyFont="1" applyFill="1" applyBorder="1" applyAlignment="1"/>
    <xf numFmtId="2" fontId="30" fillId="5" borderId="26" xfId="0" applyNumberFormat="1" applyFont="1" applyFill="1" applyBorder="1" applyAlignment="1">
      <alignment horizontal="center"/>
    </xf>
    <xf numFmtId="2" fontId="11" fillId="5" borderId="25" xfId="0" applyNumberFormat="1" applyFont="1" applyFill="1" applyBorder="1" applyAlignment="1"/>
    <xf numFmtId="2" fontId="13" fillId="0" borderId="26" xfId="0" applyNumberFormat="1" applyFont="1" applyBorder="1" applyAlignment="1">
      <alignment horizontal="center"/>
    </xf>
    <xf numFmtId="0" fontId="14" fillId="0" borderId="25" xfId="0" applyNumberFormat="1" applyFont="1" applyBorder="1" applyAlignment="1">
      <alignment horizontal="center"/>
    </xf>
    <xf numFmtId="2" fontId="16" fillId="0" borderId="25" xfId="0" applyNumberFormat="1" applyFont="1" applyFill="1" applyBorder="1" applyAlignment="1">
      <alignment horizontal="center"/>
    </xf>
    <xf numFmtId="0" fontId="13" fillId="0" borderId="29" xfId="0" applyNumberFormat="1" applyFont="1" applyFill="1" applyBorder="1" applyAlignment="1">
      <alignment horizontal="center"/>
    </xf>
    <xf numFmtId="2" fontId="13" fillId="6" borderId="29" xfId="0" applyNumberFormat="1" applyFont="1" applyFill="1" applyBorder="1"/>
    <xf numFmtId="2" fontId="27" fillId="5" borderId="26" xfId="0" applyNumberFormat="1" applyFont="1" applyFill="1" applyBorder="1" applyAlignment="1">
      <alignment horizontal="left"/>
    </xf>
    <xf numFmtId="2" fontId="31" fillId="5" borderId="9" xfId="0" applyNumberFormat="1" applyFont="1" applyFill="1" applyBorder="1" applyAlignment="1">
      <alignment horizontal="left"/>
    </xf>
    <xf numFmtId="2" fontId="27" fillId="5" borderId="26" xfId="0" applyNumberFormat="1" applyFont="1" applyFill="1" applyBorder="1" applyAlignment="1">
      <alignment horizontal="center"/>
    </xf>
    <xf numFmtId="49" fontId="8" fillId="3" borderId="35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2" fontId="11" fillId="5" borderId="29" xfId="0" applyNumberFormat="1" applyFont="1" applyFill="1" applyBorder="1" applyAlignment="1"/>
    <xf numFmtId="2" fontId="11" fillId="2" borderId="29" xfId="0" applyNumberFormat="1" applyFont="1" applyFill="1" applyBorder="1"/>
    <xf numFmtId="2" fontId="11" fillId="7" borderId="29" xfId="0" applyNumberFormat="1" applyFont="1" applyFill="1" applyBorder="1"/>
    <xf numFmtId="2" fontId="13" fillId="0" borderId="29" xfId="0" applyNumberFormat="1" applyFont="1" applyFill="1" applyBorder="1"/>
    <xf numFmtId="2" fontId="11" fillId="5" borderId="29" xfId="0" applyNumberFormat="1" applyFont="1" applyFill="1" applyBorder="1"/>
    <xf numFmtId="2" fontId="16" fillId="4" borderId="34" xfId="0" applyNumberFormat="1" applyFont="1" applyFill="1" applyBorder="1" applyAlignment="1"/>
    <xf numFmtId="2" fontId="13" fillId="7" borderId="25" xfId="0" applyNumberFormat="1" applyFont="1" applyFill="1" applyBorder="1"/>
    <xf numFmtId="0" fontId="32" fillId="0" borderId="0" xfId="0" applyFont="1"/>
    <xf numFmtId="0" fontId="33" fillId="0" borderId="0" xfId="0" applyNumberFormat="1" applyFont="1"/>
    <xf numFmtId="0" fontId="34" fillId="0" borderId="0" xfId="0" applyFont="1"/>
    <xf numFmtId="0" fontId="34" fillId="0" borderId="0" xfId="0" applyNumberFormat="1" applyFont="1"/>
    <xf numFmtId="0" fontId="35" fillId="0" borderId="0" xfId="0" applyFont="1"/>
    <xf numFmtId="0" fontId="36" fillId="0" borderId="0" xfId="0" applyFont="1"/>
    <xf numFmtId="2" fontId="11" fillId="8" borderId="29" xfId="0" applyNumberFormat="1" applyFont="1" applyFill="1" applyBorder="1"/>
    <xf numFmtId="2" fontId="11" fillId="11" borderId="8" xfId="0" applyNumberFormat="1" applyFont="1" applyFill="1" applyBorder="1" applyAlignment="1">
      <alignment horizontal="left"/>
    </xf>
    <xf numFmtId="2" fontId="11" fillId="11" borderId="25" xfId="0" applyNumberFormat="1" applyFont="1" applyFill="1" applyBorder="1"/>
    <xf numFmtId="2" fontId="8" fillId="11" borderId="25" xfId="0" applyNumberFormat="1" applyFont="1" applyFill="1" applyBorder="1" applyAlignment="1">
      <alignment horizontal="left"/>
    </xf>
    <xf numFmtId="0" fontId="16" fillId="11" borderId="25" xfId="0" applyNumberFormat="1" applyFont="1" applyFill="1" applyBorder="1" applyAlignment="1">
      <alignment horizontal="left"/>
    </xf>
    <xf numFmtId="0" fontId="13" fillId="11" borderId="9" xfId="0" applyNumberFormat="1" applyFont="1" applyFill="1" applyBorder="1" applyAlignment="1">
      <alignment horizontal="center"/>
    </xf>
    <xf numFmtId="2" fontId="13" fillId="11" borderId="25" xfId="0" applyNumberFormat="1" applyFont="1" applyFill="1" applyBorder="1" applyAlignment="1">
      <alignment horizontal="left"/>
    </xf>
    <xf numFmtId="2" fontId="13" fillId="11" borderId="25" xfId="0" applyNumberFormat="1" applyFont="1" applyFill="1" applyBorder="1"/>
    <xf numFmtId="2" fontId="13" fillId="0" borderId="8" xfId="0" applyNumberFormat="1" applyFont="1" applyBorder="1" applyAlignment="1">
      <alignment horizontal="center"/>
    </xf>
    <xf numFmtId="0" fontId="13" fillId="0" borderId="9" xfId="0" applyNumberFormat="1" applyFont="1" applyFill="1" applyBorder="1" applyAlignment="1">
      <alignment horizontal="center"/>
    </xf>
    <xf numFmtId="0" fontId="16" fillId="0" borderId="25" xfId="0" applyNumberFormat="1" applyFont="1" applyFill="1" applyBorder="1" applyAlignment="1">
      <alignment horizontal="center"/>
    </xf>
    <xf numFmtId="2" fontId="38" fillId="0" borderId="25" xfId="0" applyNumberFormat="1" applyFont="1" applyBorder="1"/>
    <xf numFmtId="2" fontId="38" fillId="11" borderId="25" xfId="0" applyNumberFormat="1" applyFont="1" applyFill="1" applyBorder="1"/>
    <xf numFmtId="2" fontId="39" fillId="10" borderId="25" xfId="0" applyNumberFormat="1" applyFont="1" applyFill="1" applyBorder="1"/>
    <xf numFmtId="2" fontId="13" fillId="11" borderId="29" xfId="0" applyNumberFormat="1" applyFont="1" applyFill="1" applyBorder="1"/>
    <xf numFmtId="2" fontId="39" fillId="8" borderId="25" xfId="0" applyNumberFormat="1" applyFont="1" applyFill="1" applyBorder="1"/>
    <xf numFmtId="0" fontId="37" fillId="0" borderId="0" xfId="0" applyFont="1"/>
    <xf numFmtId="2" fontId="1" fillId="0" borderId="0" xfId="0" applyNumberFormat="1" applyFont="1"/>
    <xf numFmtId="0" fontId="41" fillId="0" borderId="0" xfId="0" applyNumberFormat="1" applyFont="1"/>
    <xf numFmtId="0" fontId="25" fillId="0" borderId="0" xfId="0" applyNumberFormat="1" applyFont="1"/>
    <xf numFmtId="2" fontId="11" fillId="6" borderId="8" xfId="0" applyNumberFormat="1" applyFont="1" applyFill="1" applyBorder="1" applyAlignment="1">
      <alignment horizontal="left"/>
    </xf>
    <xf numFmtId="0" fontId="6" fillId="6" borderId="25" xfId="0" applyNumberFormat="1" applyFont="1" applyFill="1" applyBorder="1" applyAlignment="1">
      <alignment horizontal="left"/>
    </xf>
    <xf numFmtId="0" fontId="17" fillId="6" borderId="25" xfId="0" applyNumberFormat="1" applyFont="1" applyFill="1" applyBorder="1" applyAlignment="1">
      <alignment horizontal="center"/>
    </xf>
    <xf numFmtId="2" fontId="17" fillId="6" borderId="9" xfId="0" applyNumberFormat="1" applyFont="1" applyFill="1" applyBorder="1" applyAlignment="1">
      <alignment horizontal="left"/>
    </xf>
    <xf numFmtId="2" fontId="13" fillId="6" borderId="25" xfId="0" applyNumberFormat="1" applyFont="1" applyFill="1" applyBorder="1"/>
    <xf numFmtId="2" fontId="16" fillId="0" borderId="9" xfId="0" applyNumberFormat="1" applyFont="1" applyFill="1" applyBorder="1" applyAlignment="1">
      <alignment horizontal="center"/>
    </xf>
    <xf numFmtId="0" fontId="13" fillId="0" borderId="25" xfId="0" applyNumberFormat="1" applyFont="1" applyFill="1" applyBorder="1" applyAlignment="1">
      <alignment horizontal="center"/>
    </xf>
    <xf numFmtId="2" fontId="13" fillId="6" borderId="9" xfId="0" applyNumberFormat="1" applyFont="1" applyFill="1" applyBorder="1"/>
    <xf numFmtId="2" fontId="38" fillId="0" borderId="0" xfId="0" applyNumberFormat="1" applyFont="1" applyBorder="1"/>
    <xf numFmtId="2" fontId="13" fillId="0" borderId="0" xfId="0" applyNumberFormat="1" applyFont="1" applyFill="1" applyBorder="1"/>
    <xf numFmtId="2" fontId="39" fillId="11" borderId="0" xfId="0" applyNumberFormat="1" applyFont="1" applyFill="1" applyBorder="1"/>
    <xf numFmtId="2" fontId="11" fillId="11" borderId="0" xfId="0" applyNumberFormat="1" applyFont="1" applyFill="1" applyBorder="1"/>
    <xf numFmtId="2" fontId="11" fillId="10" borderId="29" xfId="0" applyNumberFormat="1" applyFont="1" applyFill="1" applyBorder="1"/>
    <xf numFmtId="2" fontId="16" fillId="5" borderId="25" xfId="0" applyNumberFormat="1" applyFont="1" applyFill="1" applyBorder="1" applyAlignment="1"/>
    <xf numFmtId="2" fontId="16" fillId="2" borderId="25" xfId="0" applyNumberFormat="1" applyFont="1" applyFill="1" applyBorder="1"/>
    <xf numFmtId="2" fontId="16" fillId="7" borderId="25" xfId="0" applyNumberFormat="1" applyFont="1" applyFill="1" applyBorder="1"/>
    <xf numFmtId="2" fontId="40" fillId="0" borderId="25" xfId="0" applyNumberFormat="1" applyFont="1" applyFill="1" applyBorder="1"/>
    <xf numFmtId="2" fontId="13" fillId="6" borderId="8" xfId="0" applyNumberFormat="1" applyFont="1" applyFill="1" applyBorder="1" applyAlignment="1">
      <alignment horizontal="left"/>
    </xf>
    <xf numFmtId="0" fontId="18" fillId="6" borderId="25" xfId="0" applyNumberFormat="1" applyFont="1" applyFill="1" applyBorder="1" applyAlignment="1">
      <alignment horizontal="left"/>
    </xf>
    <xf numFmtId="2" fontId="11" fillId="0" borderId="25" xfId="0" applyNumberFormat="1" applyFont="1" applyFill="1" applyBorder="1" applyAlignment="1">
      <alignment horizontal="center"/>
    </xf>
    <xf numFmtId="2" fontId="17" fillId="6" borderId="28" xfId="0" applyNumberFormat="1" applyFont="1" applyFill="1" applyBorder="1" applyAlignment="1">
      <alignment horizontal="left"/>
    </xf>
    <xf numFmtId="0" fontId="18" fillId="6" borderId="29" xfId="0" applyNumberFormat="1" applyFont="1" applyFill="1" applyBorder="1" applyAlignment="1">
      <alignment horizontal="left"/>
    </xf>
    <xf numFmtId="0" fontId="17" fillId="6" borderId="9" xfId="0" applyNumberFormat="1" applyFont="1" applyFill="1" applyBorder="1" applyAlignment="1">
      <alignment horizontal="center"/>
    </xf>
    <xf numFmtId="2" fontId="11" fillId="6" borderId="29" xfId="0" applyNumberFormat="1" applyFont="1" applyFill="1" applyBorder="1"/>
    <xf numFmtId="0" fontId="14" fillId="0" borderId="9" xfId="0" applyNumberFormat="1" applyFont="1" applyBorder="1" applyAlignment="1">
      <alignment horizontal="center"/>
    </xf>
    <xf numFmtId="2" fontId="11" fillId="2" borderId="25" xfId="0" applyNumberFormat="1" applyFont="1" applyFill="1" applyBorder="1" applyAlignment="1">
      <alignment horizontal="right"/>
    </xf>
    <xf numFmtId="2" fontId="11" fillId="7" borderId="25" xfId="0" applyNumberFormat="1" applyFont="1" applyFill="1" applyBorder="1" applyAlignment="1">
      <alignment horizontal="right"/>
    </xf>
    <xf numFmtId="2" fontId="11" fillId="0" borderId="26" xfId="0" applyNumberFormat="1" applyFont="1" applyBorder="1" applyAlignment="1">
      <alignment horizontal="center"/>
    </xf>
    <xf numFmtId="0" fontId="11" fillId="0" borderId="29" xfId="0" applyNumberFormat="1" applyFont="1" applyFill="1" applyBorder="1" applyAlignment="1">
      <alignment horizontal="center"/>
    </xf>
    <xf numFmtId="2" fontId="16" fillId="6" borderId="8" xfId="0" applyNumberFormat="1" applyFont="1" applyFill="1" applyBorder="1" applyAlignment="1">
      <alignment horizontal="right"/>
    </xf>
    <xf numFmtId="0" fontId="42" fillId="6" borderId="25" xfId="0" applyNumberFormat="1" applyFont="1" applyFill="1" applyBorder="1" applyAlignment="1">
      <alignment horizontal="right"/>
    </xf>
    <xf numFmtId="2" fontId="16" fillId="6" borderId="29" xfId="0" applyNumberFormat="1" applyFont="1" applyFill="1" applyBorder="1" applyAlignment="1">
      <alignment horizontal="left"/>
    </xf>
    <xf numFmtId="2" fontId="17" fillId="0" borderId="9" xfId="0" applyNumberFormat="1" applyFont="1" applyBorder="1" applyAlignment="1">
      <alignment horizontal="left"/>
    </xf>
    <xf numFmtId="0" fontId="27" fillId="5" borderId="29" xfId="0" applyNumberFormat="1" applyFont="1" applyFill="1" applyBorder="1" applyAlignment="1">
      <alignment horizontal="left"/>
    </xf>
    <xf numFmtId="0" fontId="2" fillId="5" borderId="9" xfId="0" applyNumberFormat="1" applyFont="1" applyFill="1" applyBorder="1" applyAlignment="1">
      <alignment horizontal="left"/>
    </xf>
    <xf numFmtId="16" fontId="27" fillId="5" borderId="26" xfId="0" applyNumberFormat="1" applyFont="1" applyFill="1" applyBorder="1" applyAlignment="1">
      <alignment horizontal="center"/>
    </xf>
    <xf numFmtId="2" fontId="38" fillId="0" borderId="0" xfId="0" applyNumberFormat="1" applyFont="1"/>
    <xf numFmtId="0" fontId="38" fillId="0" borderId="0" xfId="0" applyFont="1"/>
    <xf numFmtId="0" fontId="24" fillId="0" borderId="0" xfId="0" applyFont="1"/>
    <xf numFmtId="2" fontId="11" fillId="9" borderId="11" xfId="0" applyNumberFormat="1" applyFont="1" applyFill="1" applyBorder="1" applyAlignment="1">
      <alignment horizontal="center"/>
    </xf>
    <xf numFmtId="2" fontId="11" fillId="9" borderId="39" xfId="0" applyNumberFormat="1" applyFont="1" applyFill="1" applyBorder="1"/>
    <xf numFmtId="49" fontId="11" fillId="3" borderId="4" xfId="0" applyNumberFormat="1" applyFont="1" applyFill="1" applyBorder="1" applyAlignment="1">
      <alignment horizontal="center" vertical="center" wrapText="1"/>
    </xf>
    <xf numFmtId="2" fontId="11" fillId="9" borderId="38" xfId="0" applyNumberFormat="1" applyFont="1" applyFill="1" applyBorder="1" applyAlignment="1">
      <alignment horizontal="center"/>
    </xf>
    <xf numFmtId="2" fontId="11" fillId="9" borderId="13" xfId="0" applyNumberFormat="1" applyFont="1" applyFill="1" applyBorder="1" applyAlignment="1">
      <alignment horizontal="center"/>
    </xf>
    <xf numFmtId="49" fontId="11" fillId="3" borderId="7" xfId="0" applyNumberFormat="1" applyFont="1" applyFill="1" applyBorder="1" applyAlignment="1">
      <alignment horizontal="center" vertical="center" wrapText="1"/>
    </xf>
    <xf numFmtId="2" fontId="43" fillId="9" borderId="38" xfId="0" applyNumberFormat="1" applyFont="1" applyFill="1" applyBorder="1"/>
    <xf numFmtId="2" fontId="43" fillId="9" borderId="13" xfId="0" applyNumberFormat="1" applyFont="1" applyFill="1" applyBorder="1"/>
    <xf numFmtId="0" fontId="11" fillId="9" borderId="37" xfId="0" applyNumberFormat="1" applyFont="1" applyFill="1" applyBorder="1" applyAlignment="1">
      <alignment horizontal="center"/>
    </xf>
    <xf numFmtId="0" fontId="11" fillId="9" borderId="34" xfId="0" applyNumberFormat="1" applyFont="1" applyFill="1" applyBorder="1" applyAlignment="1">
      <alignment horizontal="center"/>
    </xf>
    <xf numFmtId="49" fontId="11" fillId="3" borderId="16" xfId="0" applyNumberFormat="1" applyFont="1" applyFill="1" applyBorder="1" applyAlignment="1">
      <alignment horizontal="center" vertical="center" wrapText="1"/>
    </xf>
    <xf numFmtId="2" fontId="24" fillId="0" borderId="0" xfId="0" applyNumberFormat="1" applyFont="1"/>
    <xf numFmtId="0" fontId="11" fillId="9" borderId="38" xfId="0" applyNumberFormat="1" applyFont="1" applyFill="1" applyBorder="1" applyAlignment="1">
      <alignment horizontal="center"/>
    </xf>
    <xf numFmtId="0" fontId="11" fillId="9" borderId="13" xfId="0" applyNumberFormat="1" applyFont="1" applyFill="1" applyBorder="1" applyAlignment="1">
      <alignment horizontal="center"/>
    </xf>
    <xf numFmtId="2" fontId="16" fillId="2" borderId="29" xfId="0" applyNumberFormat="1" applyFont="1" applyFill="1" applyBorder="1" applyAlignment="1">
      <alignment horizontal="left"/>
    </xf>
    <xf numFmtId="2" fontId="25" fillId="5" borderId="9" xfId="0" applyNumberFormat="1" applyFont="1" applyFill="1" applyBorder="1" applyAlignment="1"/>
    <xf numFmtId="2" fontId="25" fillId="5" borderId="28" xfId="0" applyNumberFormat="1" applyFont="1" applyFill="1" applyBorder="1" applyAlignment="1"/>
    <xf numFmtId="2" fontId="25" fillId="2" borderId="28" xfId="0" applyNumberFormat="1" applyFont="1" applyFill="1" applyBorder="1" applyAlignment="1">
      <alignment horizontal="left"/>
    </xf>
    <xf numFmtId="2" fontId="0" fillId="5" borderId="9" xfId="0" applyNumberFormat="1" applyFill="1" applyBorder="1" applyAlignment="1"/>
    <xf numFmtId="2" fontId="0" fillId="5" borderId="28" xfId="0" applyNumberFormat="1" applyFill="1" applyBorder="1" applyAlignment="1"/>
    <xf numFmtId="2" fontId="13" fillId="0" borderId="26" xfId="0" applyNumberFormat="1" applyFont="1" applyFill="1" applyBorder="1" applyAlignment="1">
      <alignment horizontal="center"/>
    </xf>
    <xf numFmtId="0" fontId="14" fillId="0" borderId="25" xfId="0" applyNumberFormat="1" applyFont="1" applyFill="1" applyBorder="1" applyAlignment="1">
      <alignment horizontal="center"/>
    </xf>
    <xf numFmtId="2" fontId="0" fillId="2" borderId="28" xfId="0" applyNumberFormat="1" applyFill="1" applyBorder="1" applyAlignment="1">
      <alignment horizontal="left"/>
    </xf>
    <xf numFmtId="2" fontId="40" fillId="0" borderId="25" xfId="0" applyNumberFormat="1" applyFont="1" applyFill="1" applyBorder="1" applyAlignment="1">
      <alignment horizontal="center"/>
    </xf>
    <xf numFmtId="2" fontId="11" fillId="5" borderId="25" xfId="0" applyNumberFormat="1" applyFont="1" applyFill="1" applyBorder="1" applyAlignment="1">
      <alignment horizontal="right"/>
    </xf>
    <xf numFmtId="0" fontId="0" fillId="0" borderId="25" xfId="0" applyBorder="1"/>
    <xf numFmtId="0" fontId="38" fillId="0" borderId="25" xfId="0" applyFont="1" applyBorder="1"/>
    <xf numFmtId="2" fontId="13" fillId="0" borderId="8" xfId="0" applyNumberFormat="1" applyFont="1" applyFill="1" applyBorder="1" applyAlignment="1">
      <alignment horizontal="center"/>
    </xf>
    <xf numFmtId="2" fontId="13" fillId="0" borderId="9" xfId="0" applyNumberFormat="1" applyFont="1" applyFill="1" applyBorder="1"/>
    <xf numFmtId="2" fontId="11" fillId="7" borderId="39" xfId="0" applyNumberFormat="1" applyFont="1" applyFill="1" applyBorder="1"/>
    <xf numFmtId="2" fontId="13" fillId="0" borderId="40" xfId="0" applyNumberFormat="1" applyFont="1" applyFill="1" applyBorder="1" applyAlignment="1">
      <alignment horizontal="center"/>
    </xf>
    <xf numFmtId="0" fontId="14" fillId="0" borderId="40" xfId="0" applyNumberFormat="1" applyFont="1" applyFill="1" applyBorder="1" applyAlignment="1">
      <alignment horizontal="center"/>
    </xf>
    <xf numFmtId="0" fontId="13" fillId="0" borderId="40" xfId="0" applyNumberFormat="1" applyFont="1" applyFill="1" applyBorder="1" applyAlignment="1">
      <alignment horizontal="center"/>
    </xf>
    <xf numFmtId="2" fontId="13" fillId="0" borderId="40" xfId="0" applyNumberFormat="1" applyFont="1" applyFill="1" applyBorder="1"/>
    <xf numFmtId="0" fontId="16" fillId="0" borderId="40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0" fontId="14" fillId="0" borderId="13" xfId="0" applyNumberFormat="1" applyFont="1" applyFill="1" applyBorder="1" applyAlignment="1">
      <alignment horizontal="center"/>
    </xf>
    <xf numFmtId="2" fontId="16" fillId="0" borderId="13" xfId="0" applyNumberFormat="1" applyFont="1" applyFill="1" applyBorder="1" applyAlignment="1">
      <alignment horizontal="center"/>
    </xf>
    <xf numFmtId="0" fontId="13" fillId="0" borderId="38" xfId="0" applyNumberFormat="1" applyFont="1" applyFill="1" applyBorder="1" applyAlignment="1">
      <alignment horizontal="center"/>
    </xf>
    <xf numFmtId="2" fontId="13" fillId="0" borderId="38" xfId="0" applyNumberFormat="1" applyFont="1" applyFill="1" applyBorder="1"/>
    <xf numFmtId="2" fontId="13" fillId="0" borderId="13" xfId="0" applyNumberFormat="1" applyFont="1" applyFill="1" applyBorder="1"/>
    <xf numFmtId="2" fontId="11" fillId="7" borderId="34" xfId="0" applyNumberFormat="1" applyFont="1" applyFill="1" applyBorder="1"/>
    <xf numFmtId="0" fontId="27" fillId="5" borderId="25" xfId="0" applyNumberFormat="1" applyFont="1" applyFill="1" applyBorder="1" applyAlignment="1"/>
    <xf numFmtId="2" fontId="0" fillId="5" borderId="25" xfId="0" applyNumberFormat="1" applyFill="1" applyBorder="1" applyAlignment="1"/>
    <xf numFmtId="0" fontId="25" fillId="5" borderId="29" xfId="0" applyNumberFormat="1" applyFont="1" applyFill="1" applyBorder="1" applyAlignment="1"/>
    <xf numFmtId="2" fontId="0" fillId="5" borderId="29" xfId="0" applyNumberFormat="1" applyFill="1" applyBorder="1" applyAlignment="1"/>
    <xf numFmtId="2" fontId="16" fillId="2" borderId="25" xfId="0" applyNumberFormat="1" applyFont="1" applyFill="1" applyBorder="1" applyAlignment="1">
      <alignment horizontal="center"/>
    </xf>
    <xf numFmtId="2" fontId="11" fillId="0" borderId="26" xfId="0" applyNumberFormat="1" applyFont="1" applyFill="1" applyBorder="1" applyAlignment="1">
      <alignment horizontal="center"/>
    </xf>
    <xf numFmtId="2" fontId="11" fillId="0" borderId="29" xfId="0" applyNumberFormat="1" applyFont="1" applyFill="1" applyBorder="1"/>
    <xf numFmtId="2" fontId="44" fillId="0" borderId="29" xfId="0" applyNumberFormat="1" applyFont="1" applyFill="1" applyBorder="1"/>
    <xf numFmtId="2" fontId="11" fillId="0" borderId="8" xfId="0" applyNumberFormat="1" applyFont="1" applyFill="1" applyBorder="1" applyAlignment="1">
      <alignment horizontal="left"/>
    </xf>
    <xf numFmtId="0" fontId="6" fillId="0" borderId="25" xfId="0" applyNumberFormat="1" applyFont="1" applyFill="1" applyBorder="1" applyAlignment="1">
      <alignment horizontal="left"/>
    </xf>
    <xf numFmtId="0" fontId="17" fillId="0" borderId="25" xfId="0" applyNumberFormat="1" applyFont="1" applyFill="1" applyBorder="1" applyAlignment="1">
      <alignment horizontal="left"/>
    </xf>
    <xf numFmtId="0" fontId="30" fillId="5" borderId="25" xfId="0" applyNumberFormat="1" applyFont="1" applyFill="1" applyBorder="1" applyAlignment="1">
      <alignment horizontal="left"/>
    </xf>
    <xf numFmtId="2" fontId="27" fillId="5" borderId="25" xfId="0" applyNumberFormat="1" applyFont="1" applyFill="1" applyBorder="1" applyAlignment="1"/>
    <xf numFmtId="0" fontId="45" fillId="5" borderId="29" xfId="0" applyNumberFormat="1" applyFont="1" applyFill="1" applyBorder="1" applyAlignment="1"/>
    <xf numFmtId="2" fontId="13" fillId="5" borderId="29" xfId="0" applyNumberFormat="1" applyFont="1" applyFill="1" applyBorder="1" applyAlignment="1"/>
    <xf numFmtId="2" fontId="30" fillId="2" borderId="8" xfId="0" applyNumberFormat="1" applyFont="1" applyFill="1" applyBorder="1" applyAlignment="1">
      <alignment horizontal="center"/>
    </xf>
    <xf numFmtId="0" fontId="46" fillId="2" borderId="28" xfId="0" applyNumberFormat="1" applyFont="1" applyFill="1" applyBorder="1" applyAlignment="1">
      <alignment horizontal="left"/>
    </xf>
    <xf numFmtId="0" fontId="19" fillId="0" borderId="25" xfId="0" applyNumberFormat="1" applyFont="1" applyFill="1" applyBorder="1" applyAlignment="1">
      <alignment horizontal="center"/>
    </xf>
    <xf numFmtId="0" fontId="13" fillId="0" borderId="29" xfId="0" applyNumberFormat="1" applyFont="1" applyFill="1" applyBorder="1"/>
    <xf numFmtId="0" fontId="14" fillId="0" borderId="28" xfId="0" applyNumberFormat="1" applyFont="1" applyFill="1" applyBorder="1" applyAlignment="1">
      <alignment horizontal="center"/>
    </xf>
    <xf numFmtId="49" fontId="13" fillId="0" borderId="29" xfId="0" applyNumberFormat="1" applyFont="1" applyFill="1" applyBorder="1" applyAlignment="1">
      <alignment horizontal="center"/>
    </xf>
    <xf numFmtId="2" fontId="13" fillId="0" borderId="25" xfId="0" applyNumberFormat="1" applyFont="1" applyFill="1" applyBorder="1" applyAlignment="1">
      <alignment horizontal="right"/>
    </xf>
    <xf numFmtId="2" fontId="11" fillId="5" borderId="26" xfId="0" applyNumberFormat="1" applyFont="1" applyFill="1" applyBorder="1" applyAlignment="1"/>
    <xf numFmtId="2" fontId="11" fillId="2" borderId="26" xfId="0" applyNumberFormat="1" applyFont="1" applyFill="1" applyBorder="1"/>
    <xf numFmtId="2" fontId="11" fillId="7" borderId="26" xfId="0" applyNumberFormat="1" applyFont="1" applyFill="1" applyBorder="1"/>
    <xf numFmtId="2" fontId="13" fillId="0" borderId="26" xfId="0" applyNumberFormat="1" applyFont="1" applyFill="1" applyBorder="1" applyAlignment="1">
      <alignment horizontal="right"/>
    </xf>
    <xf numFmtId="2" fontId="11" fillId="7" borderId="26" xfId="0" applyNumberFormat="1" applyFont="1" applyFill="1" applyBorder="1" applyAlignment="1">
      <alignment horizontal="right"/>
    </xf>
    <xf numFmtId="2" fontId="11" fillId="2" borderId="26" xfId="0" applyNumberFormat="1" applyFont="1" applyFill="1" applyBorder="1" applyAlignment="1">
      <alignment horizontal="right"/>
    </xf>
    <xf numFmtId="2" fontId="13" fillId="7" borderId="26" xfId="0" applyNumberFormat="1" applyFont="1" applyFill="1" applyBorder="1" applyAlignment="1">
      <alignment horizontal="right"/>
    </xf>
    <xf numFmtId="2" fontId="13" fillId="7" borderId="25" xfId="0" applyNumberFormat="1" applyFont="1" applyFill="1" applyBorder="1" applyAlignment="1">
      <alignment horizontal="right"/>
    </xf>
    <xf numFmtId="2" fontId="13" fillId="2" borderId="25" xfId="0" applyNumberFormat="1" applyFont="1" applyFill="1" applyBorder="1"/>
    <xf numFmtId="0" fontId="47" fillId="0" borderId="25" xfId="0" applyNumberFormat="1" applyFont="1" applyFill="1" applyBorder="1" applyAlignment="1">
      <alignment horizontal="center"/>
    </xf>
    <xf numFmtId="0" fontId="27" fillId="5" borderId="29" xfId="0" applyNumberFormat="1" applyFont="1" applyFill="1" applyBorder="1" applyAlignment="1"/>
    <xf numFmtId="0" fontId="25" fillId="5" borderId="9" xfId="0" applyNumberFormat="1" applyFont="1" applyFill="1" applyBorder="1" applyAlignment="1"/>
    <xf numFmtId="0" fontId="13" fillId="2" borderId="9" xfId="0" applyNumberFormat="1" applyFont="1" applyFill="1" applyBorder="1" applyAlignment="1">
      <alignment horizontal="left"/>
    </xf>
    <xf numFmtId="0" fontId="14" fillId="6" borderId="25" xfId="0" applyNumberFormat="1" applyFont="1" applyFill="1" applyBorder="1" applyAlignment="1">
      <alignment horizontal="center"/>
    </xf>
    <xf numFmtId="2" fontId="16" fillId="6" borderId="25" xfId="0" applyNumberFormat="1" applyFont="1" applyFill="1" applyBorder="1" applyAlignment="1">
      <alignment horizontal="center"/>
    </xf>
    <xf numFmtId="0" fontId="13" fillId="6" borderId="29" xfId="0" applyNumberFormat="1" applyFont="1" applyFill="1" applyBorder="1" applyAlignment="1">
      <alignment horizontal="center"/>
    </xf>
    <xf numFmtId="0" fontId="14" fillId="6" borderId="29" xfId="0" applyNumberFormat="1" applyFont="1" applyFill="1" applyBorder="1" applyAlignment="1">
      <alignment horizontal="center"/>
    </xf>
    <xf numFmtId="0" fontId="13" fillId="6" borderId="25" xfId="0" applyNumberFormat="1" applyFont="1" applyFill="1" applyBorder="1" applyAlignment="1">
      <alignment horizontal="center"/>
    </xf>
    <xf numFmtId="0" fontId="14" fillId="0" borderId="39" xfId="0" applyNumberFormat="1" applyFont="1" applyBorder="1" applyAlignment="1">
      <alignment horizontal="center"/>
    </xf>
    <xf numFmtId="0" fontId="19" fillId="0" borderId="39" xfId="0" applyNumberFormat="1" applyFont="1" applyFill="1" applyBorder="1" applyAlignment="1">
      <alignment horizontal="center"/>
    </xf>
    <xf numFmtId="0" fontId="11" fillId="0" borderId="11" xfId="0" applyNumberFormat="1" applyFont="1" applyFill="1" applyBorder="1" applyAlignment="1">
      <alignment horizontal="center"/>
    </xf>
    <xf numFmtId="0" fontId="13" fillId="6" borderId="11" xfId="0" applyNumberFormat="1" applyFont="1" applyFill="1" applyBorder="1"/>
    <xf numFmtId="2" fontId="13" fillId="0" borderId="39" xfId="0" applyNumberFormat="1" applyFont="1" applyFill="1" applyBorder="1"/>
    <xf numFmtId="0" fontId="11" fillId="0" borderId="25" xfId="0" applyNumberFormat="1" applyFont="1" applyFill="1" applyBorder="1" applyAlignment="1">
      <alignment horizontal="center"/>
    </xf>
    <xf numFmtId="0" fontId="13" fillId="6" borderId="25" xfId="0" applyNumberFormat="1" applyFont="1" applyFill="1" applyBorder="1"/>
    <xf numFmtId="2" fontId="16" fillId="4" borderId="42" xfId="0" applyNumberFormat="1" applyFont="1" applyFill="1" applyBorder="1" applyAlignment="1"/>
    <xf numFmtId="2" fontId="13" fillId="6" borderId="25" xfId="0" applyNumberFormat="1" applyFont="1" applyFill="1" applyBorder="1" applyAlignment="1">
      <alignment horizontal="right"/>
    </xf>
    <xf numFmtId="2" fontId="13" fillId="6" borderId="26" xfId="0" applyNumberFormat="1" applyFont="1" applyFill="1" applyBorder="1" applyAlignment="1">
      <alignment horizontal="right"/>
    </xf>
    <xf numFmtId="2" fontId="13" fillId="0" borderId="43" xfId="0" applyNumberFormat="1" applyFont="1" applyFill="1" applyBorder="1" applyAlignment="1">
      <alignment horizontal="right"/>
    </xf>
    <xf numFmtId="2" fontId="13" fillId="0" borderId="39" xfId="0" applyNumberFormat="1" applyFont="1" applyFill="1" applyBorder="1" applyAlignment="1">
      <alignment horizontal="right"/>
    </xf>
    <xf numFmtId="2" fontId="11" fillId="9" borderId="39" xfId="0" applyNumberFormat="1" applyFont="1" applyFill="1" applyBorder="1" applyAlignment="1">
      <alignment horizontal="center"/>
    </xf>
    <xf numFmtId="2" fontId="11" fillId="2" borderId="25" xfId="0" applyNumberFormat="1" applyFont="1" applyFill="1" applyBorder="1" applyAlignment="1"/>
    <xf numFmtId="2" fontId="11" fillId="7" borderId="25" xfId="0" applyNumberFormat="1" applyFont="1" applyFill="1" applyBorder="1" applyAlignment="1"/>
    <xf numFmtId="2" fontId="30" fillId="6" borderId="26" xfId="0" applyNumberFormat="1" applyFont="1" applyFill="1" applyBorder="1" applyAlignment="1">
      <alignment horizontal="center"/>
    </xf>
    <xf numFmtId="0" fontId="46" fillId="6" borderId="25" xfId="0" applyNumberFormat="1" applyFont="1" applyFill="1" applyBorder="1" applyAlignment="1">
      <alignment horizontal="left"/>
    </xf>
    <xf numFmtId="2" fontId="27" fillId="6" borderId="25" xfId="0" applyNumberFormat="1" applyFont="1" applyFill="1" applyBorder="1" applyAlignment="1"/>
    <xf numFmtId="0" fontId="45" fillId="6" borderId="29" xfId="0" applyNumberFormat="1" applyFont="1" applyFill="1" applyBorder="1" applyAlignment="1"/>
    <xf numFmtId="2" fontId="13" fillId="6" borderId="29" xfId="0" applyNumberFormat="1" applyFont="1" applyFill="1" applyBorder="1" applyAlignment="1"/>
    <xf numFmtId="2" fontId="11" fillId="6" borderId="25" xfId="0" applyNumberFormat="1" applyFont="1" applyFill="1" applyBorder="1" applyAlignment="1"/>
    <xf numFmtId="2" fontId="27" fillId="5" borderId="43" xfId="0" applyNumberFormat="1" applyFont="1" applyFill="1" applyBorder="1" applyAlignment="1">
      <alignment horizontal="center"/>
    </xf>
    <xf numFmtId="0" fontId="27" fillId="5" borderId="39" xfId="0" applyNumberFormat="1" applyFont="1" applyFill="1" applyBorder="1" applyAlignment="1"/>
    <xf numFmtId="2" fontId="25" fillId="5" borderId="39" xfId="0" applyNumberFormat="1" applyFont="1" applyFill="1" applyBorder="1" applyAlignment="1"/>
    <xf numFmtId="0" fontId="25" fillId="5" borderId="11" xfId="0" applyNumberFormat="1" applyFont="1" applyFill="1" applyBorder="1" applyAlignment="1"/>
    <xf numFmtId="2" fontId="25" fillId="5" borderId="11" xfId="0" applyNumberFormat="1" applyFont="1" applyFill="1" applyBorder="1" applyAlignment="1"/>
    <xf numFmtId="2" fontId="16" fillId="2" borderId="40" xfId="0" applyNumberFormat="1" applyFont="1" applyFill="1" applyBorder="1" applyAlignment="1"/>
    <xf numFmtId="0" fontId="17" fillId="2" borderId="40" xfId="0" applyNumberFormat="1" applyFont="1" applyFill="1" applyBorder="1" applyAlignment="1"/>
    <xf numFmtId="2" fontId="17" fillId="2" borderId="40" xfId="0" applyNumberFormat="1" applyFont="1" applyFill="1" applyBorder="1" applyAlignment="1"/>
    <xf numFmtId="0" fontId="17" fillId="0" borderId="19" xfId="0" applyNumberFormat="1" applyFont="1" applyBorder="1" applyAlignment="1"/>
    <xf numFmtId="2" fontId="17" fillId="6" borderId="40" xfId="0" applyNumberFormat="1" applyFont="1" applyFill="1" applyBorder="1" applyAlignment="1"/>
    <xf numFmtId="2" fontId="11" fillId="5" borderId="39" xfId="0" applyNumberFormat="1" applyFont="1" applyFill="1" applyBorder="1" applyAlignment="1"/>
    <xf numFmtId="2" fontId="11" fillId="2" borderId="40" xfId="0" applyNumberFormat="1" applyFont="1" applyFill="1" applyBorder="1" applyAlignment="1"/>
    <xf numFmtId="2" fontId="11" fillId="7" borderId="7" xfId="0" applyNumberFormat="1" applyFont="1" applyFill="1" applyBorder="1" applyAlignment="1"/>
    <xf numFmtId="2" fontId="13" fillId="6" borderId="40" xfId="0" applyNumberFormat="1" applyFont="1" applyFill="1" applyBorder="1" applyAlignment="1"/>
    <xf numFmtId="2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2" fontId="15" fillId="5" borderId="0" xfId="0" applyNumberFormat="1" applyFont="1" applyFill="1" applyAlignment="1">
      <alignment horizontal="center"/>
    </xf>
    <xf numFmtId="2" fontId="19" fillId="0" borderId="9" xfId="0" applyNumberFormat="1" applyFont="1" applyFill="1" applyBorder="1" applyAlignment="1">
      <alignment horizontal="center"/>
    </xf>
    <xf numFmtId="2" fontId="13" fillId="6" borderId="28" xfId="0" applyNumberFormat="1" applyFont="1" applyFill="1" applyBorder="1"/>
    <xf numFmtId="0" fontId="17" fillId="0" borderId="25" xfId="0" applyNumberFormat="1" applyFont="1" applyFill="1" applyBorder="1" applyAlignment="1">
      <alignment horizontal="center"/>
    </xf>
    <xf numFmtId="2" fontId="17" fillId="0" borderId="9" xfId="0" applyNumberFormat="1" applyFont="1" applyFill="1" applyBorder="1" applyAlignment="1">
      <alignment horizontal="left"/>
    </xf>
    <xf numFmtId="0" fontId="30" fillId="5" borderId="29" xfId="0" applyNumberFormat="1" applyFont="1" applyFill="1" applyBorder="1" applyAlignment="1">
      <alignment horizontal="left"/>
    </xf>
    <xf numFmtId="2" fontId="17" fillId="0" borderId="28" xfId="0" applyNumberFormat="1" applyFont="1" applyFill="1" applyBorder="1" applyAlignment="1">
      <alignment horizontal="left"/>
    </xf>
    <xf numFmtId="0" fontId="17" fillId="0" borderId="29" xfId="0" applyNumberFormat="1" applyFont="1" applyFill="1" applyBorder="1" applyAlignment="1">
      <alignment horizontal="left"/>
    </xf>
    <xf numFmtId="2" fontId="13" fillId="0" borderId="43" xfId="0" applyNumberFormat="1" applyFont="1" applyBorder="1" applyAlignment="1">
      <alignment horizontal="center"/>
    </xf>
    <xf numFmtId="2" fontId="16" fillId="0" borderId="39" xfId="0" applyNumberFormat="1" applyFont="1" applyFill="1" applyBorder="1" applyAlignment="1">
      <alignment horizontal="center"/>
    </xf>
    <xf numFmtId="0" fontId="13" fillId="0" borderId="11" xfId="0" applyNumberFormat="1" applyFont="1" applyFill="1" applyBorder="1" applyAlignment="1">
      <alignment horizontal="center"/>
    </xf>
    <xf numFmtId="2" fontId="13" fillId="6" borderId="11" xfId="0" applyNumberFormat="1" applyFont="1" applyFill="1" applyBorder="1"/>
    <xf numFmtId="2" fontId="11" fillId="6" borderId="11" xfId="0" applyNumberFormat="1" applyFont="1" applyFill="1" applyBorder="1"/>
    <xf numFmtId="2" fontId="13" fillId="0" borderId="41" xfId="0" applyNumberFormat="1" applyFont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0" fontId="13" fillId="0" borderId="39" xfId="0" applyNumberFormat="1" applyFont="1" applyFill="1" applyBorder="1" applyAlignment="1">
      <alignment horizontal="center"/>
    </xf>
    <xf numFmtId="2" fontId="14" fillId="0" borderId="25" xfId="0" applyNumberFormat="1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0" fontId="14" fillId="0" borderId="46" xfId="0" applyNumberFormat="1" applyFont="1" applyBorder="1" applyAlignment="1">
      <alignment horizontal="center"/>
    </xf>
    <xf numFmtId="2" fontId="16" fillId="0" borderId="46" xfId="0" applyNumberFormat="1" applyFont="1" applyFill="1" applyBorder="1" applyAlignment="1">
      <alignment horizontal="center"/>
    </xf>
    <xf numFmtId="2" fontId="13" fillId="6" borderId="47" xfId="0" applyNumberFormat="1" applyFont="1" applyFill="1" applyBorder="1"/>
    <xf numFmtId="2" fontId="11" fillId="0" borderId="39" xfId="0" applyNumberFormat="1" applyFont="1" applyFill="1" applyBorder="1"/>
    <xf numFmtId="2" fontId="13" fillId="0" borderId="46" xfId="0" applyNumberFormat="1" applyFont="1" applyFill="1" applyBorder="1"/>
    <xf numFmtId="2" fontId="13" fillId="0" borderId="45" xfId="0" applyNumberFormat="1" applyFont="1" applyFill="1" applyBorder="1" applyAlignment="1">
      <alignment horizontal="right"/>
    </xf>
    <xf numFmtId="2" fontId="13" fillId="0" borderId="46" xfId="0" applyNumberFormat="1" applyFont="1" applyFill="1" applyBorder="1" applyAlignment="1">
      <alignment horizontal="right"/>
    </xf>
    <xf numFmtId="0" fontId="16" fillId="0" borderId="9" xfId="0" applyNumberFormat="1" applyFont="1" applyFill="1" applyBorder="1" applyAlignment="1">
      <alignment horizontal="center"/>
    </xf>
    <xf numFmtId="2" fontId="13" fillId="0" borderId="28" xfId="0" applyNumberFormat="1" applyFont="1" applyFill="1" applyBorder="1"/>
    <xf numFmtId="2" fontId="13" fillId="0" borderId="40" xfId="0" applyNumberFormat="1" applyFont="1" applyBorder="1" applyAlignment="1">
      <alignment horizontal="center"/>
    </xf>
    <xf numFmtId="0" fontId="14" fillId="0" borderId="40" xfId="0" applyNumberFormat="1" applyFont="1" applyBorder="1" applyAlignment="1">
      <alignment horizontal="center"/>
    </xf>
    <xf numFmtId="2" fontId="13" fillId="6" borderId="40" xfId="0" applyNumberFormat="1" applyFont="1" applyFill="1" applyBorder="1"/>
    <xf numFmtId="49" fontId="30" fillId="5" borderId="26" xfId="0" applyNumberFormat="1" applyFont="1" applyFill="1" applyBorder="1" applyAlignment="1">
      <alignment horizontal="center"/>
    </xf>
    <xf numFmtId="0" fontId="13" fillId="0" borderId="29" xfId="0" applyNumberFormat="1" applyFont="1" applyFill="1" applyBorder="1" applyAlignment="1">
      <alignment horizontal="center" shrinkToFit="1"/>
    </xf>
    <xf numFmtId="0" fontId="47" fillId="0" borderId="25" xfId="0" applyNumberFormat="1" applyFont="1" applyBorder="1" applyAlignment="1">
      <alignment horizontal="center"/>
    </xf>
    <xf numFmtId="2" fontId="48" fillId="7" borderId="26" xfId="0" applyNumberFormat="1" applyFont="1" applyFill="1" applyBorder="1" applyAlignment="1">
      <alignment horizontal="right"/>
    </xf>
    <xf numFmtId="2" fontId="13" fillId="4" borderId="25" xfId="0" applyNumberFormat="1" applyFont="1" applyFill="1" applyBorder="1" applyAlignment="1"/>
    <xf numFmtId="2" fontId="11" fillId="12" borderId="25" xfId="0" applyNumberFormat="1" applyFont="1" applyFill="1" applyBorder="1" applyAlignment="1"/>
    <xf numFmtId="2" fontId="11" fillId="12" borderId="26" xfId="0" applyNumberFormat="1" applyFont="1" applyFill="1" applyBorder="1" applyAlignment="1"/>
    <xf numFmtId="0" fontId="27" fillId="12" borderId="26" xfId="0" applyNumberFormat="1" applyFont="1" applyFill="1" applyBorder="1" applyAlignment="1">
      <alignment horizontal="center"/>
    </xf>
    <xf numFmtId="0" fontId="17" fillId="0" borderId="25" xfId="0" applyNumberFormat="1" applyFont="1" applyBorder="1" applyAlignment="1">
      <alignment horizontal="center"/>
    </xf>
    <xf numFmtId="0" fontId="23" fillId="11" borderId="25" xfId="0" applyFont="1" applyFill="1" applyBorder="1" applyAlignment="1">
      <alignment horizontal="center"/>
    </xf>
    <xf numFmtId="2" fontId="8" fillId="4" borderId="34" xfId="0" applyNumberFormat="1" applyFont="1" applyFill="1" applyBorder="1" applyAlignment="1"/>
    <xf numFmtId="2" fontId="8" fillId="4" borderId="37" xfId="0" applyNumberFormat="1" applyFont="1" applyFill="1" applyBorder="1" applyAlignment="1"/>
    <xf numFmtId="2" fontId="8" fillId="4" borderId="42" xfId="0" applyNumberFormat="1" applyFont="1" applyFill="1" applyBorder="1" applyAlignment="1"/>
    <xf numFmtId="2" fontId="8" fillId="4" borderId="31" xfId="0" applyNumberFormat="1" applyFont="1" applyFill="1" applyBorder="1" applyAlignment="1"/>
    <xf numFmtId="2" fontId="8" fillId="4" borderId="32" xfId="0" applyNumberFormat="1" applyFont="1" applyFill="1" applyBorder="1" applyAlignment="1">
      <alignment vertical="center"/>
    </xf>
    <xf numFmtId="0" fontId="45" fillId="4" borderId="33" xfId="0" applyNumberFormat="1" applyFont="1" applyFill="1" applyBorder="1" applyAlignment="1">
      <alignment vertical="center"/>
    </xf>
    <xf numFmtId="2" fontId="45" fillId="4" borderId="33" xfId="0" applyNumberFormat="1" applyFont="1" applyFill="1" applyBorder="1" applyAlignment="1"/>
    <xf numFmtId="2" fontId="8" fillId="4" borderId="25" xfId="0" applyNumberFormat="1" applyFont="1" applyFill="1" applyBorder="1"/>
    <xf numFmtId="2" fontId="8" fillId="5" borderId="25" xfId="0" applyNumberFormat="1" applyFont="1" applyFill="1" applyBorder="1"/>
    <xf numFmtId="2" fontId="8" fillId="2" borderId="25" xfId="0" applyNumberFormat="1" applyFont="1" applyFill="1" applyBorder="1"/>
    <xf numFmtId="0" fontId="45" fillId="0" borderId="26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49" fontId="27" fillId="0" borderId="25" xfId="0" applyNumberFormat="1" applyFont="1" applyFill="1" applyBorder="1" applyAlignment="1">
      <alignment horizontal="center"/>
    </xf>
    <xf numFmtId="0" fontId="45" fillId="6" borderId="29" xfId="0" applyFont="1" applyFill="1" applyBorder="1"/>
    <xf numFmtId="2" fontId="45" fillId="0" borderId="25" xfId="0" applyNumberFormat="1" applyFont="1" applyFill="1" applyBorder="1"/>
    <xf numFmtId="0" fontId="8" fillId="0" borderId="25" xfId="0" applyFont="1" applyBorder="1" applyAlignment="1">
      <alignment horizontal="center"/>
    </xf>
    <xf numFmtId="0" fontId="10" fillId="2" borderId="38" xfId="0" applyNumberFormat="1" applyFont="1" applyFill="1" applyBorder="1" applyAlignment="1">
      <alignment horizontal="center"/>
    </xf>
    <xf numFmtId="2" fontId="8" fillId="3" borderId="16" xfId="0" applyNumberFormat="1" applyFont="1" applyFill="1" applyBorder="1" applyAlignment="1">
      <alignment horizontal="center" vertical="center" wrapText="1"/>
    </xf>
    <xf numFmtId="2" fontId="8" fillId="4" borderId="27" xfId="0" applyNumberFormat="1" applyFont="1" applyFill="1" applyBorder="1" applyAlignment="1">
      <alignment horizontal="right"/>
    </xf>
    <xf numFmtId="2" fontId="8" fillId="5" borderId="27" xfId="0" applyNumberFormat="1" applyFont="1" applyFill="1" applyBorder="1" applyAlignment="1">
      <alignment horizontal="right"/>
    </xf>
    <xf numFmtId="2" fontId="8" fillId="2" borderId="27" xfId="0" applyNumberFormat="1" applyFont="1" applyFill="1" applyBorder="1" applyAlignment="1">
      <alignment horizontal="right"/>
    </xf>
    <xf numFmtId="2" fontId="45" fillId="0" borderId="27" xfId="0" applyNumberFormat="1" applyFont="1" applyFill="1" applyBorder="1" applyAlignment="1">
      <alignment horizontal="right"/>
    </xf>
    <xf numFmtId="2" fontId="8" fillId="4" borderId="25" xfId="0" applyNumberFormat="1" applyFont="1" applyFill="1" applyBorder="1" applyAlignment="1">
      <alignment horizontal="center"/>
    </xf>
    <xf numFmtId="2" fontId="8" fillId="5" borderId="25" xfId="0" applyNumberFormat="1" applyFont="1" applyFill="1" applyBorder="1" applyAlignment="1">
      <alignment horizontal="center"/>
    </xf>
    <xf numFmtId="2" fontId="8" fillId="2" borderId="25" xfId="0" applyNumberFormat="1" applyFont="1" applyFill="1" applyBorder="1" applyAlignment="1">
      <alignment horizontal="center"/>
    </xf>
    <xf numFmtId="2" fontId="45" fillId="0" borderId="25" xfId="0" applyNumberFormat="1" applyFont="1" applyFill="1" applyBorder="1" applyAlignment="1">
      <alignment horizontal="center"/>
    </xf>
    <xf numFmtId="2" fontId="13" fillId="0" borderId="25" xfId="0" applyNumberFormat="1" applyFont="1" applyFill="1" applyBorder="1" applyAlignment="1">
      <alignment horizontal="center"/>
    </xf>
    <xf numFmtId="2" fontId="8" fillId="5" borderId="29" xfId="0" applyNumberFormat="1" applyFont="1" applyFill="1" applyBorder="1"/>
    <xf numFmtId="2" fontId="8" fillId="2" borderId="29" xfId="0" applyNumberFormat="1" applyFont="1" applyFill="1" applyBorder="1"/>
    <xf numFmtId="2" fontId="45" fillId="0" borderId="29" xfId="0" applyNumberFormat="1" applyFont="1" applyFill="1" applyBorder="1"/>
    <xf numFmtId="2" fontId="8" fillId="3" borderId="48" xfId="0" applyNumberFormat="1" applyFont="1" applyFill="1" applyBorder="1" applyAlignment="1">
      <alignment horizontal="center" vertical="center" wrapText="1"/>
    </xf>
    <xf numFmtId="0" fontId="8" fillId="3" borderId="49" xfId="0" applyNumberFormat="1" applyFont="1" applyFill="1" applyBorder="1" applyAlignment="1">
      <alignment horizontal="center" vertical="center" wrapText="1"/>
    </xf>
    <xf numFmtId="2" fontId="8" fillId="4" borderId="37" xfId="0" applyNumberFormat="1" applyFont="1" applyFill="1" applyBorder="1"/>
    <xf numFmtId="2" fontId="8" fillId="4" borderId="50" xfId="0" applyNumberFormat="1" applyFont="1" applyFill="1" applyBorder="1" applyAlignment="1">
      <alignment horizontal="right"/>
    </xf>
    <xf numFmtId="2" fontId="8" fillId="8" borderId="11" xfId="0" applyNumberFormat="1" applyFont="1" applyFill="1" applyBorder="1" applyAlignment="1">
      <alignment horizontal="center" vertical="center" wrapText="1"/>
    </xf>
    <xf numFmtId="2" fontId="8" fillId="8" borderId="38" xfId="0" applyNumberFormat="1" applyFont="1" applyFill="1" applyBorder="1" applyAlignment="1">
      <alignment horizontal="center" vertical="center" wrapText="1"/>
    </xf>
    <xf numFmtId="0" fontId="8" fillId="8" borderId="37" xfId="0" applyNumberFormat="1" applyFont="1" applyFill="1" applyBorder="1" applyAlignment="1">
      <alignment horizontal="center" vertical="center" wrapText="1"/>
    </xf>
    <xf numFmtId="2" fontId="2" fillId="2" borderId="39" xfId="0" applyNumberFormat="1" applyFont="1" applyFill="1" applyBorder="1" applyAlignment="1">
      <alignment horizontal="center"/>
    </xf>
    <xf numFmtId="2" fontId="49" fillId="2" borderId="13" xfId="0" applyNumberFormat="1" applyFont="1" applyFill="1" applyBorder="1" applyAlignment="1">
      <alignment horizontal="left"/>
    </xf>
    <xf numFmtId="2" fontId="8" fillId="2" borderId="13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/>
    </xf>
    <xf numFmtId="0" fontId="8" fillId="2" borderId="34" xfId="0" applyNumberFormat="1" applyFont="1" applyFill="1" applyBorder="1" applyAlignment="1">
      <alignment horizontal="center" vertical="center"/>
    </xf>
    <xf numFmtId="0" fontId="45" fillId="0" borderId="27" xfId="0" applyNumberFormat="1" applyFont="1" applyFill="1" applyBorder="1" applyAlignment="1">
      <alignment horizontal="right"/>
    </xf>
    <xf numFmtId="0" fontId="45" fillId="0" borderId="25" xfId="0" applyNumberFormat="1" applyFont="1" applyFill="1" applyBorder="1"/>
    <xf numFmtId="0" fontId="13" fillId="0" borderId="27" xfId="0" applyNumberFormat="1" applyFont="1" applyFill="1" applyBorder="1" applyAlignment="1">
      <alignment horizontal="right"/>
    </xf>
    <xf numFmtId="0" fontId="13" fillId="0" borderId="25" xfId="0" applyNumberFormat="1" applyFont="1" applyFill="1" applyBorder="1"/>
    <xf numFmtId="0" fontId="45" fillId="11" borderId="26" xfId="0" applyFont="1" applyFill="1" applyBorder="1" applyAlignment="1">
      <alignment horizontal="center"/>
    </xf>
    <xf numFmtId="49" fontId="27" fillId="11" borderId="25" xfId="0" applyNumberFormat="1" applyFont="1" applyFill="1" applyBorder="1" applyAlignment="1">
      <alignment horizontal="center"/>
    </xf>
    <xf numFmtId="0" fontId="45" fillId="11" borderId="29" xfId="0" applyFont="1" applyFill="1" applyBorder="1"/>
    <xf numFmtId="2" fontId="45" fillId="11" borderId="25" xfId="0" applyNumberFormat="1" applyFont="1" applyFill="1" applyBorder="1" applyAlignment="1">
      <alignment horizontal="center"/>
    </xf>
    <xf numFmtId="2" fontId="45" fillId="11" borderId="25" xfId="0" applyNumberFormat="1" applyFont="1" applyFill="1" applyBorder="1"/>
    <xf numFmtId="2" fontId="45" fillId="11" borderId="29" xfId="0" applyNumberFormat="1" applyFont="1" applyFill="1" applyBorder="1"/>
    <xf numFmtId="2" fontId="45" fillId="11" borderId="27" xfId="0" applyNumberFormat="1" applyFont="1" applyFill="1" applyBorder="1" applyAlignment="1">
      <alignment horizontal="right"/>
    </xf>
    <xf numFmtId="0" fontId="13" fillId="11" borderId="26" xfId="0" applyFont="1" applyFill="1" applyBorder="1" applyAlignment="1">
      <alignment horizontal="center"/>
    </xf>
    <xf numFmtId="2" fontId="13" fillId="11" borderId="27" xfId="0" applyNumberFormat="1" applyFont="1" applyFill="1" applyBorder="1" applyAlignment="1">
      <alignment horizontal="right"/>
    </xf>
    <xf numFmtId="0" fontId="50" fillId="0" borderId="25" xfId="0" applyFont="1" applyBorder="1" applyAlignment="1">
      <alignment horizontal="center"/>
    </xf>
    <xf numFmtId="0" fontId="50" fillId="11" borderId="25" xfId="0" applyFont="1" applyFill="1" applyBorder="1" applyAlignment="1">
      <alignment horizontal="center"/>
    </xf>
    <xf numFmtId="0" fontId="51" fillId="11" borderId="25" xfId="0" applyFont="1" applyFill="1" applyBorder="1" applyAlignment="1">
      <alignment horizontal="center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2" fontId="26" fillId="3" borderId="7" xfId="0" applyNumberFormat="1" applyFont="1" applyFill="1" applyBorder="1" applyAlignment="1">
      <alignment horizontal="center" vertical="center" wrapText="1"/>
    </xf>
    <xf numFmtId="2" fontId="27" fillId="13" borderId="31" xfId="0" applyNumberFormat="1" applyFont="1" applyFill="1" applyBorder="1" applyAlignment="1"/>
    <xf numFmtId="0" fontId="28" fillId="13" borderId="32" xfId="0" applyNumberFormat="1" applyFont="1" applyFill="1" applyBorder="1" applyAlignment="1">
      <alignment horizontal="left" vertical="center"/>
    </xf>
    <xf numFmtId="2" fontId="12" fillId="13" borderId="32" xfId="0" applyNumberFormat="1" applyFont="1" applyFill="1" applyBorder="1" applyAlignment="1">
      <alignment vertical="center"/>
    </xf>
    <xf numFmtId="0" fontId="29" fillId="13" borderId="33" xfId="0" applyNumberFormat="1" applyFont="1" applyFill="1" applyBorder="1" applyAlignment="1">
      <alignment vertical="center"/>
    </xf>
    <xf numFmtId="2" fontId="13" fillId="13" borderId="33" xfId="0" applyNumberFormat="1" applyFont="1" applyFill="1" applyBorder="1" applyAlignment="1"/>
    <xf numFmtId="2" fontId="8" fillId="13" borderId="34" xfId="0" applyNumberFormat="1" applyFont="1" applyFill="1" applyBorder="1" applyAlignment="1"/>
    <xf numFmtId="2" fontId="8" fillId="13" borderId="37" xfId="0" applyNumberFormat="1" applyFont="1" applyFill="1" applyBorder="1" applyAlignment="1"/>
    <xf numFmtId="2" fontId="30" fillId="15" borderId="26" xfId="0" applyNumberFormat="1" applyFont="1" applyFill="1" applyBorder="1" applyAlignment="1">
      <alignment horizontal="center"/>
    </xf>
    <xf numFmtId="2" fontId="11" fillId="15" borderId="25" xfId="0" applyNumberFormat="1" applyFont="1" applyFill="1" applyBorder="1" applyAlignment="1"/>
    <xf numFmtId="2" fontId="11" fillId="15" borderId="29" xfId="0" applyNumberFormat="1" applyFont="1" applyFill="1" applyBorder="1" applyAlignment="1"/>
    <xf numFmtId="2" fontId="27" fillId="15" borderId="26" xfId="0" applyNumberFormat="1" applyFont="1" applyFill="1" applyBorder="1" applyAlignment="1">
      <alignment horizontal="center"/>
    </xf>
    <xf numFmtId="2" fontId="11" fillId="15" borderId="25" xfId="0" applyNumberFormat="1" applyFont="1" applyFill="1" applyBorder="1"/>
    <xf numFmtId="2" fontId="11" fillId="15" borderId="29" xfId="0" applyNumberFormat="1" applyFont="1" applyFill="1" applyBorder="1"/>
    <xf numFmtId="2" fontId="16" fillId="15" borderId="25" xfId="0" applyNumberFormat="1" applyFont="1" applyFill="1" applyBorder="1" applyAlignment="1"/>
    <xf numFmtId="0" fontId="27" fillId="15" borderId="29" xfId="0" applyNumberFormat="1" applyFont="1" applyFill="1" applyBorder="1" applyAlignment="1">
      <alignment horizontal="left"/>
    </xf>
    <xf numFmtId="2" fontId="31" fillId="15" borderId="9" xfId="0" applyNumberFormat="1" applyFont="1" applyFill="1" applyBorder="1" applyAlignment="1">
      <alignment horizontal="left"/>
    </xf>
    <xf numFmtId="0" fontId="2" fillId="15" borderId="9" xfId="0" applyNumberFormat="1" applyFont="1" applyFill="1" applyBorder="1" applyAlignment="1">
      <alignment horizontal="left"/>
    </xf>
    <xf numFmtId="16" fontId="27" fillId="15" borderId="26" xfId="0" applyNumberFormat="1" applyFont="1" applyFill="1" applyBorder="1" applyAlignment="1">
      <alignment horizontal="center"/>
    </xf>
    <xf numFmtId="2" fontId="11" fillId="15" borderId="25" xfId="0" applyNumberFormat="1" applyFont="1" applyFill="1" applyBorder="1" applyAlignment="1">
      <alignment horizontal="right"/>
    </xf>
    <xf numFmtId="0" fontId="27" fillId="15" borderId="25" xfId="0" applyNumberFormat="1" applyFont="1" applyFill="1" applyBorder="1" applyAlignment="1"/>
    <xf numFmtId="2" fontId="0" fillId="15" borderId="25" xfId="0" applyNumberFormat="1" applyFill="1" applyBorder="1" applyAlignment="1"/>
    <xf numFmtId="0" fontId="25" fillId="15" borderId="29" xfId="0" applyNumberFormat="1" applyFont="1" applyFill="1" applyBorder="1" applyAlignment="1"/>
    <xf numFmtId="0" fontId="30" fillId="15" borderId="25" xfId="0" applyNumberFormat="1" applyFont="1" applyFill="1" applyBorder="1" applyAlignment="1">
      <alignment horizontal="left"/>
    </xf>
    <xf numFmtId="2" fontId="27" fillId="15" borderId="25" xfId="0" applyNumberFormat="1" applyFont="1" applyFill="1" applyBorder="1" applyAlignment="1"/>
    <xf numFmtId="0" fontId="45" fillId="15" borderId="29" xfId="0" applyNumberFormat="1" applyFont="1" applyFill="1" applyBorder="1" applyAlignment="1"/>
    <xf numFmtId="0" fontId="27" fillId="15" borderId="29" xfId="0" applyNumberFormat="1" applyFont="1" applyFill="1" applyBorder="1" applyAlignment="1"/>
    <xf numFmtId="2" fontId="0" fillId="15" borderId="9" xfId="0" applyNumberFormat="1" applyFill="1" applyBorder="1" applyAlignment="1"/>
    <xf numFmtId="0" fontId="25" fillId="15" borderId="9" xfId="0" applyNumberFormat="1" applyFont="1" applyFill="1" applyBorder="1" applyAlignment="1"/>
    <xf numFmtId="2" fontId="0" fillId="15" borderId="28" xfId="0" applyNumberFormat="1" applyFill="1" applyBorder="1" applyAlignment="1"/>
    <xf numFmtId="2" fontId="11" fillId="15" borderId="26" xfId="0" applyNumberFormat="1" applyFont="1" applyFill="1" applyBorder="1" applyAlignment="1"/>
    <xf numFmtId="2" fontId="27" fillId="15" borderId="43" xfId="0" applyNumberFormat="1" applyFont="1" applyFill="1" applyBorder="1" applyAlignment="1">
      <alignment horizontal="center"/>
    </xf>
    <xf numFmtId="0" fontId="27" fillId="15" borderId="39" xfId="0" applyNumberFormat="1" applyFont="1" applyFill="1" applyBorder="1" applyAlignment="1"/>
    <xf numFmtId="2" fontId="25" fillId="15" borderId="11" xfId="0" applyNumberFormat="1" applyFont="1" applyFill="1" applyBorder="1" applyAlignment="1"/>
    <xf numFmtId="2" fontId="11" fillId="15" borderId="39" xfId="0" applyNumberFormat="1" applyFont="1" applyFill="1" applyBorder="1" applyAlignment="1"/>
    <xf numFmtId="2" fontId="15" fillId="15" borderId="0" xfId="0" applyNumberFormat="1" applyFont="1" applyFill="1" applyAlignment="1">
      <alignment horizontal="center"/>
    </xf>
    <xf numFmtId="0" fontId="30" fillId="15" borderId="29" xfId="0" applyNumberFormat="1" applyFont="1" applyFill="1" applyBorder="1" applyAlignment="1">
      <alignment horizontal="left"/>
    </xf>
    <xf numFmtId="2" fontId="25" fillId="15" borderId="9" xfId="0" applyNumberFormat="1" applyFont="1" applyFill="1" applyBorder="1" applyAlignment="1"/>
    <xf numFmtId="2" fontId="25" fillId="15" borderId="28" xfId="0" applyNumberFormat="1" applyFont="1" applyFill="1" applyBorder="1" applyAlignment="1"/>
    <xf numFmtId="49" fontId="30" fillId="15" borderId="26" xfId="0" applyNumberFormat="1" applyFont="1" applyFill="1" applyBorder="1" applyAlignment="1">
      <alignment horizontal="center"/>
    </xf>
    <xf numFmtId="0" fontId="27" fillId="15" borderId="26" xfId="0" applyNumberFormat="1" applyFont="1" applyFill="1" applyBorder="1" applyAlignment="1">
      <alignment horizontal="center"/>
    </xf>
    <xf numFmtId="2" fontId="13" fillId="13" borderId="51" xfId="0" applyNumberFormat="1" applyFont="1" applyFill="1" applyBorder="1" applyAlignment="1"/>
    <xf numFmtId="2" fontId="12" fillId="13" borderId="33" xfId="0" applyNumberFormat="1" applyFont="1" applyFill="1" applyBorder="1" applyAlignment="1">
      <alignment vertical="center"/>
    </xf>
    <xf numFmtId="0" fontId="29" fillId="13" borderId="20" xfId="0" applyNumberFormat="1" applyFont="1" applyFill="1" applyBorder="1" applyAlignment="1">
      <alignment vertical="center"/>
    </xf>
    <xf numFmtId="2" fontId="13" fillId="13" borderId="20" xfId="0" applyNumberFormat="1" applyFont="1" applyFill="1" applyBorder="1" applyAlignment="1"/>
    <xf numFmtId="2" fontId="16" fillId="13" borderId="34" xfId="0" applyNumberFormat="1" applyFont="1" applyFill="1" applyBorder="1" applyAlignment="1"/>
    <xf numFmtId="0" fontId="58" fillId="13" borderId="0" xfId="0" applyFont="1" applyFill="1"/>
    <xf numFmtId="2" fontId="58" fillId="13" borderId="0" xfId="0" applyNumberFormat="1" applyFont="1" applyFill="1"/>
    <xf numFmtId="2" fontId="8" fillId="13" borderId="42" xfId="0" applyNumberFormat="1" applyFont="1" applyFill="1" applyBorder="1" applyAlignment="1"/>
    <xf numFmtId="2" fontId="16" fillId="13" borderId="42" xfId="0" applyNumberFormat="1" applyFont="1" applyFill="1" applyBorder="1" applyAlignment="1"/>
    <xf numFmtId="2" fontId="8" fillId="13" borderId="31" xfId="0" applyNumberFormat="1" applyFont="1" applyFill="1" applyBorder="1" applyAlignment="1"/>
    <xf numFmtId="2" fontId="8" fillId="13" borderId="33" xfId="0" applyNumberFormat="1" applyFont="1" applyFill="1" applyBorder="1" applyAlignment="1">
      <alignment vertical="center"/>
    </xf>
    <xf numFmtId="2" fontId="11" fillId="13" borderId="34" xfId="0" applyNumberFormat="1" applyFont="1" applyFill="1" applyBorder="1" applyAlignment="1"/>
    <xf numFmtId="2" fontId="13" fillId="15" borderId="52" xfId="0" applyNumberFormat="1" applyFont="1" applyFill="1" applyBorder="1" applyAlignment="1"/>
    <xf numFmtId="2" fontId="27" fillId="15" borderId="29" xfId="0" applyNumberFormat="1" applyFont="1" applyFill="1" applyBorder="1" applyAlignment="1"/>
    <xf numFmtId="0" fontId="45" fillId="15" borderId="53" xfId="0" applyNumberFormat="1" applyFont="1" applyFill="1" applyBorder="1" applyAlignment="1"/>
    <xf numFmtId="0" fontId="25" fillId="15" borderId="1" xfId="0" applyNumberFormat="1" applyFont="1" applyFill="1" applyBorder="1" applyAlignment="1"/>
    <xf numFmtId="0" fontId="25" fillId="15" borderId="53" xfId="0" applyNumberFormat="1" applyFont="1" applyFill="1" applyBorder="1" applyAlignment="1"/>
    <xf numFmtId="0" fontId="45" fillId="13" borderId="20" xfId="0" applyNumberFormat="1" applyFont="1" applyFill="1" applyBorder="1" applyAlignment="1">
      <alignment vertical="center"/>
    </xf>
    <xf numFmtId="2" fontId="25" fillId="15" borderId="2" xfId="0" applyNumberFormat="1" applyFont="1" applyFill="1" applyBorder="1" applyAlignment="1"/>
    <xf numFmtId="2" fontId="45" fillId="13" borderId="51" xfId="0" applyNumberFormat="1" applyFont="1" applyFill="1" applyBorder="1" applyAlignment="1"/>
    <xf numFmtId="2" fontId="0" fillId="15" borderId="52" xfId="0" applyNumberFormat="1" applyFill="1" applyBorder="1" applyAlignment="1"/>
    <xf numFmtId="2" fontId="13" fillId="15" borderId="28" xfId="0" applyNumberFormat="1" applyFont="1" applyFill="1" applyBorder="1" applyAlignment="1"/>
    <xf numFmtId="2" fontId="13" fillId="13" borderId="28" xfId="0" applyNumberFormat="1" applyFont="1" applyFill="1" applyBorder="1" applyAlignment="1"/>
    <xf numFmtId="2" fontId="0" fillId="14" borderId="25" xfId="0" applyNumberFormat="1" applyFill="1" applyBorder="1"/>
    <xf numFmtId="2" fontId="0" fillId="14" borderId="28" xfId="0" applyNumberFormat="1" applyFill="1" applyBorder="1"/>
    <xf numFmtId="2" fontId="57" fillId="14" borderId="25" xfId="0" applyNumberFormat="1" applyFont="1" applyFill="1" applyBorder="1"/>
    <xf numFmtId="2" fontId="60" fillId="14" borderId="29" xfId="0" applyNumberFormat="1" applyFont="1" applyFill="1" applyBorder="1"/>
    <xf numFmtId="2" fontId="61" fillId="14" borderId="9" xfId="0" applyNumberFormat="1" applyFont="1" applyFill="1" applyBorder="1"/>
    <xf numFmtId="0" fontId="2" fillId="0" borderId="6" xfId="0" applyFont="1" applyBorder="1" applyAlignment="1"/>
    <xf numFmtId="0" fontId="2" fillId="0" borderId="24" xfId="0" applyFont="1" applyBorder="1" applyAlignment="1"/>
    <xf numFmtId="0" fontId="62" fillId="17" borderId="6" xfId="0" applyFont="1" applyFill="1" applyBorder="1" applyAlignment="1"/>
    <xf numFmtId="0" fontId="63" fillId="17" borderId="6" xfId="0" applyFont="1" applyFill="1" applyBorder="1" applyAlignment="1"/>
    <xf numFmtId="0" fontId="7" fillId="2" borderId="6" xfId="0" applyFont="1" applyFill="1" applyBorder="1" applyAlignment="1"/>
    <xf numFmtId="0" fontId="64" fillId="2" borderId="6" xfId="0" applyFont="1" applyFill="1" applyBorder="1" applyAlignment="1"/>
    <xf numFmtId="0" fontId="64" fillId="2" borderId="24" xfId="0" applyFont="1" applyFill="1" applyBorder="1" applyAlignment="1"/>
    <xf numFmtId="0" fontId="7" fillId="0" borderId="6" xfId="0" applyFont="1" applyBorder="1" applyAlignment="1"/>
    <xf numFmtId="0" fontId="7" fillId="0" borderId="24" xfId="0" applyFont="1" applyBorder="1" applyAlignment="1"/>
    <xf numFmtId="49" fontId="64" fillId="6" borderId="29" xfId="0" applyNumberFormat="1" applyFont="1" applyFill="1" applyBorder="1" applyAlignment="1">
      <alignment horizontal="center"/>
    </xf>
    <xf numFmtId="0" fontId="64" fillId="6" borderId="29" xfId="0" applyFont="1" applyFill="1" applyBorder="1"/>
    <xf numFmtId="0" fontId="65" fillId="16" borderId="33" xfId="0" applyFont="1" applyFill="1" applyBorder="1" applyAlignment="1">
      <alignment vertical="center"/>
    </xf>
    <xf numFmtId="0" fontId="66" fillId="16" borderId="33" xfId="0" applyFont="1" applyFill="1" applyBorder="1" applyAlignment="1"/>
    <xf numFmtId="3" fontId="67" fillId="16" borderId="34" xfId="0" applyNumberFormat="1" applyFont="1" applyFill="1" applyBorder="1" applyAlignment="1"/>
    <xf numFmtId="0" fontId="59" fillId="16" borderId="25" xfId="0" applyFont="1" applyFill="1" applyBorder="1"/>
    <xf numFmtId="0" fontId="7" fillId="6" borderId="37" xfId="0" applyFont="1" applyFill="1" applyBorder="1" applyAlignment="1">
      <alignment vertical="center"/>
    </xf>
    <xf numFmtId="0" fontId="17" fillId="6" borderId="37" xfId="0" applyFont="1" applyFill="1" applyBorder="1" applyAlignment="1"/>
    <xf numFmtId="0" fontId="59" fillId="17" borderId="24" xfId="0" applyFont="1" applyFill="1" applyBorder="1" applyAlignment="1"/>
    <xf numFmtId="0" fontId="7" fillId="17" borderId="37" xfId="0" applyFont="1" applyFill="1" applyBorder="1" applyAlignment="1">
      <alignment vertical="center"/>
    </xf>
    <xf numFmtId="0" fontId="17" fillId="17" borderId="37" xfId="0" applyFont="1" applyFill="1" applyBorder="1" applyAlignment="1"/>
    <xf numFmtId="0" fontId="7" fillId="2" borderId="37" xfId="0" applyFont="1" applyFill="1" applyBorder="1" applyAlignment="1">
      <alignment vertical="center"/>
    </xf>
    <xf numFmtId="0" fontId="64" fillId="2" borderId="37" xfId="0" applyFont="1" applyFill="1" applyBorder="1" applyAlignment="1"/>
    <xf numFmtId="0" fontId="64" fillId="6" borderId="37" xfId="0" applyFont="1" applyFill="1" applyBorder="1" applyAlignment="1"/>
    <xf numFmtId="0" fontId="64" fillId="6" borderId="26" xfId="0" applyFont="1" applyFill="1" applyBorder="1" applyAlignment="1">
      <alignment horizontal="center"/>
    </xf>
    <xf numFmtId="0" fontId="64" fillId="6" borderId="25" xfId="0" applyFont="1" applyFill="1" applyBorder="1" applyAlignment="1">
      <alignment horizontal="center"/>
    </xf>
    <xf numFmtId="49" fontId="69" fillId="6" borderId="25" xfId="0" applyNumberFormat="1" applyFont="1" applyFill="1" applyBorder="1" applyAlignment="1">
      <alignment horizontal="center"/>
    </xf>
    <xf numFmtId="0" fontId="70" fillId="6" borderId="25" xfId="0" applyFont="1" applyFill="1" applyBorder="1" applyAlignment="1">
      <alignment horizontal="center"/>
    </xf>
    <xf numFmtId="0" fontId="72" fillId="0" borderId="0" xfId="0" applyFont="1"/>
    <xf numFmtId="2" fontId="8" fillId="9" borderId="11" xfId="0" applyNumberFormat="1" applyFont="1" applyFill="1" applyBorder="1" applyAlignment="1">
      <alignment horizontal="center"/>
    </xf>
    <xf numFmtId="2" fontId="8" fillId="9" borderId="39" xfId="0" applyNumberFormat="1" applyFont="1" applyFill="1" applyBorder="1" applyAlignment="1">
      <alignment horizontal="center"/>
    </xf>
    <xf numFmtId="2" fontId="8" fillId="9" borderId="38" xfId="0" applyNumberFormat="1" applyFont="1" applyFill="1" applyBorder="1" applyAlignment="1">
      <alignment horizontal="center"/>
    </xf>
    <xf numFmtId="2" fontId="8" fillId="9" borderId="13" xfId="0" applyNumberFormat="1" applyFont="1" applyFill="1" applyBorder="1" applyAlignment="1">
      <alignment horizontal="center"/>
    </xf>
    <xf numFmtId="2" fontId="73" fillId="9" borderId="38" xfId="0" applyNumberFormat="1" applyFont="1" applyFill="1" applyBorder="1"/>
    <xf numFmtId="2" fontId="73" fillId="9" borderId="13" xfId="0" applyNumberFormat="1" applyFont="1" applyFill="1" applyBorder="1"/>
    <xf numFmtId="0" fontId="8" fillId="9" borderId="37" xfId="0" applyNumberFormat="1" applyFont="1" applyFill="1" applyBorder="1" applyAlignment="1">
      <alignment horizontal="center"/>
    </xf>
    <xf numFmtId="0" fontId="8" fillId="9" borderId="34" xfId="0" applyNumberFormat="1" applyFont="1" applyFill="1" applyBorder="1" applyAlignment="1">
      <alignment horizontal="center"/>
    </xf>
    <xf numFmtId="49" fontId="16" fillId="0" borderId="29" xfId="0" applyNumberFormat="1" applyFont="1" applyFill="1" applyBorder="1" applyAlignment="1">
      <alignment horizontal="center"/>
    </xf>
    <xf numFmtId="0" fontId="14" fillId="0" borderId="29" xfId="0" applyNumberFormat="1" applyFont="1" applyBorder="1" applyAlignment="1">
      <alignment horizontal="center"/>
    </xf>
    <xf numFmtId="2" fontId="2" fillId="6" borderId="34" xfId="0" applyNumberFormat="1" applyFont="1" applyFill="1" applyBorder="1" applyAlignment="1"/>
    <xf numFmtId="2" fontId="71" fillId="0" borderId="25" xfId="0" applyNumberFormat="1" applyFont="1" applyBorder="1"/>
    <xf numFmtId="2" fontId="20" fillId="17" borderId="34" xfId="0" applyNumberFormat="1" applyFont="1" applyFill="1" applyBorder="1" applyAlignment="1"/>
    <xf numFmtId="2" fontId="68" fillId="17" borderId="34" xfId="0" applyNumberFormat="1" applyFont="1" applyFill="1" applyBorder="1" applyAlignment="1"/>
    <xf numFmtId="2" fontId="59" fillId="17" borderId="25" xfId="0" applyNumberFormat="1" applyFont="1" applyFill="1" applyBorder="1"/>
    <xf numFmtId="2" fontId="7" fillId="6" borderId="34" xfId="0" applyNumberFormat="1" applyFont="1" applyFill="1" applyBorder="1" applyAlignment="1"/>
    <xf numFmtId="2" fontId="56" fillId="0" borderId="25" xfId="0" applyNumberFormat="1" applyFont="1" applyBorder="1"/>
    <xf numFmtId="2" fontId="7" fillId="2" borderId="34" xfId="0" applyNumberFormat="1" applyFont="1" applyFill="1" applyBorder="1" applyAlignment="1"/>
    <xf numFmtId="2" fontId="59" fillId="2" borderId="25" xfId="0" applyNumberFormat="1" applyFont="1" applyFill="1" applyBorder="1"/>
    <xf numFmtId="2" fontId="7" fillId="6" borderId="25" xfId="0" applyNumberFormat="1" applyFont="1" applyFill="1" applyBorder="1"/>
    <xf numFmtId="2" fontId="64" fillId="6" borderId="25" xfId="0" applyNumberFormat="1" applyFont="1" applyFill="1" applyBorder="1"/>
    <xf numFmtId="2" fontId="59" fillId="0" borderId="25" xfId="0" applyNumberFormat="1" applyFont="1" applyBorder="1"/>
    <xf numFmtId="0" fontId="74" fillId="6" borderId="8" xfId="0" applyFont="1" applyFill="1" applyBorder="1" applyAlignment="1">
      <alignment horizontal="left"/>
    </xf>
    <xf numFmtId="0" fontId="74" fillId="0" borderId="9" xfId="0" applyFont="1" applyBorder="1" applyAlignment="1">
      <alignment horizontal="center"/>
    </xf>
    <xf numFmtId="0" fontId="74" fillId="0" borderId="28" xfId="0" applyFont="1" applyBorder="1" applyAlignment="1">
      <alignment horizontal="center"/>
    </xf>
    <xf numFmtId="49" fontId="75" fillId="6" borderId="29" xfId="0" applyNumberFormat="1" applyFont="1" applyFill="1" applyBorder="1" applyAlignment="1">
      <alignment horizontal="center"/>
    </xf>
    <xf numFmtId="0" fontId="75" fillId="6" borderId="29" xfId="0" applyFont="1" applyFill="1" applyBorder="1"/>
    <xf numFmtId="2" fontId="74" fillId="6" borderId="25" xfId="0" applyNumberFormat="1" applyFont="1" applyFill="1" applyBorder="1"/>
    <xf numFmtId="2" fontId="74" fillId="0" borderId="25" xfId="0" applyNumberFormat="1" applyFont="1" applyBorder="1"/>
    <xf numFmtId="0" fontId="8" fillId="3" borderId="48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2" fontId="8" fillId="11" borderId="25" xfId="0" applyNumberFormat="1" applyFont="1" applyFill="1" applyBorder="1"/>
    <xf numFmtId="2" fontId="8" fillId="8" borderId="25" xfId="0" applyNumberFormat="1" applyFont="1" applyFill="1" applyBorder="1"/>
    <xf numFmtId="2" fontId="8" fillId="18" borderId="25" xfId="0" applyNumberFormat="1" applyFont="1" applyFill="1" applyBorder="1"/>
    <xf numFmtId="2" fontId="8" fillId="19" borderId="25" xfId="0" applyNumberFormat="1" applyFont="1" applyFill="1" applyBorder="1"/>
    <xf numFmtId="2" fontId="76" fillId="0" borderId="25" xfId="0" applyNumberFormat="1" applyFont="1" applyBorder="1"/>
    <xf numFmtId="0" fontId="77" fillId="0" borderId="0" xfId="0" applyFont="1"/>
    <xf numFmtId="0" fontId="78" fillId="0" borderId="0" xfId="0" applyFont="1"/>
    <xf numFmtId="0" fontId="59" fillId="0" borderId="0" xfId="0" applyFont="1"/>
    <xf numFmtId="0" fontId="78" fillId="0" borderId="0" xfId="0" applyFont="1" applyAlignment="1">
      <alignment horizontal="center"/>
    </xf>
    <xf numFmtId="0" fontId="59" fillId="0" borderId="25" xfId="0" applyFont="1" applyBorder="1"/>
    <xf numFmtId="0" fontId="56" fillId="0" borderId="25" xfId="0" applyFont="1" applyBorder="1"/>
    <xf numFmtId="0" fontId="56" fillId="0" borderId="25" xfId="0" applyFont="1" applyBorder="1" applyAlignment="1">
      <alignment horizontal="center"/>
    </xf>
    <xf numFmtId="2" fontId="11" fillId="11" borderId="25" xfId="0" applyNumberFormat="1" applyFont="1" applyFill="1" applyBorder="1" applyAlignment="1">
      <alignment horizontal="right"/>
    </xf>
    <xf numFmtId="2" fontId="11" fillId="11" borderId="28" xfId="0" applyNumberFormat="1" applyFont="1" applyFill="1" applyBorder="1" applyAlignment="1">
      <alignment horizontal="right"/>
    </xf>
    <xf numFmtId="2" fontId="2" fillId="11" borderId="25" xfId="0" applyNumberFormat="1" applyFont="1" applyFill="1" applyBorder="1" applyAlignment="1">
      <alignment horizontal="left"/>
    </xf>
    <xf numFmtId="0" fontId="15" fillId="11" borderId="25" xfId="0" applyNumberFormat="1" applyFont="1" applyFill="1" applyBorder="1" applyAlignment="1">
      <alignment horizontal="left"/>
    </xf>
    <xf numFmtId="0" fontId="17" fillId="11" borderId="25" xfId="0" applyNumberFormat="1" applyFont="1" applyFill="1" applyBorder="1" applyAlignment="1">
      <alignment horizontal="center"/>
    </xf>
    <xf numFmtId="2" fontId="25" fillId="11" borderId="25" xfId="0" applyNumberFormat="1" applyFont="1" applyFill="1" applyBorder="1" applyAlignment="1">
      <alignment horizontal="left"/>
    </xf>
    <xf numFmtId="2" fontId="13" fillId="11" borderId="25" xfId="0" applyNumberFormat="1" applyFont="1" applyFill="1" applyBorder="1" applyAlignment="1">
      <alignment horizontal="right"/>
    </xf>
    <xf numFmtId="2" fontId="13" fillId="7" borderId="43" xfId="0" applyNumberFormat="1" applyFont="1" applyFill="1" applyBorder="1" applyAlignment="1">
      <alignment horizontal="right"/>
    </xf>
    <xf numFmtId="2" fontId="13" fillId="7" borderId="39" xfId="0" applyNumberFormat="1" applyFont="1" applyFill="1" applyBorder="1" applyAlignment="1">
      <alignment horizontal="right"/>
    </xf>
    <xf numFmtId="2" fontId="13" fillId="0" borderId="42" xfId="0" applyNumberFormat="1" applyFont="1" applyBorder="1" applyAlignment="1">
      <alignment horizontal="center"/>
    </xf>
    <xf numFmtId="0" fontId="14" fillId="0" borderId="34" xfId="0" applyNumberFormat="1" applyFont="1" applyBorder="1" applyAlignment="1">
      <alignment horizontal="center"/>
    </xf>
    <xf numFmtId="2" fontId="16" fillId="0" borderId="34" xfId="0" applyNumberFormat="1" applyFont="1" applyFill="1" applyBorder="1" applyAlignment="1">
      <alignment horizontal="center"/>
    </xf>
    <xf numFmtId="0" fontId="13" fillId="0" borderId="37" xfId="0" applyNumberFormat="1" applyFont="1" applyFill="1" applyBorder="1" applyAlignment="1">
      <alignment horizontal="center"/>
    </xf>
    <xf numFmtId="2" fontId="13" fillId="6" borderId="37" xfId="0" applyNumberFormat="1" applyFont="1" applyFill="1" applyBorder="1"/>
    <xf numFmtId="2" fontId="13" fillId="0" borderId="34" xfId="0" applyNumberFormat="1" applyFont="1" applyFill="1" applyBorder="1"/>
    <xf numFmtId="2" fontId="13" fillId="0" borderId="42" xfId="0" applyNumberFormat="1" applyFont="1" applyFill="1" applyBorder="1" applyAlignment="1">
      <alignment horizontal="right"/>
    </xf>
    <xf numFmtId="2" fontId="13" fillId="0" borderId="34" xfId="0" applyNumberFormat="1" applyFont="1" applyFill="1" applyBorder="1" applyAlignment="1">
      <alignment horizontal="right"/>
    </xf>
    <xf numFmtId="0" fontId="11" fillId="11" borderId="40" xfId="0" applyNumberFormat="1" applyFont="1" applyFill="1" applyBorder="1" applyAlignment="1">
      <alignment horizontal="left"/>
    </xf>
    <xf numFmtId="0" fontId="13" fillId="11" borderId="40" xfId="0" applyNumberFormat="1" applyFont="1" applyFill="1" applyBorder="1" applyAlignment="1">
      <alignment horizontal="right"/>
    </xf>
    <xf numFmtId="0" fontId="15" fillId="11" borderId="40" xfId="0" applyNumberFormat="1" applyFont="1" applyFill="1" applyBorder="1" applyAlignment="1">
      <alignment horizontal="left"/>
    </xf>
    <xf numFmtId="0" fontId="17" fillId="11" borderId="40" xfId="0" applyNumberFormat="1" applyFont="1" applyFill="1" applyBorder="1" applyAlignment="1">
      <alignment horizontal="left"/>
    </xf>
    <xf numFmtId="0" fontId="13" fillId="11" borderId="40" xfId="0" applyNumberFormat="1" applyFont="1" applyFill="1" applyBorder="1"/>
    <xf numFmtId="0" fontId="11" fillId="5" borderId="8" xfId="0" applyFont="1" applyFill="1" applyBorder="1" applyAlignment="1">
      <alignment horizontal="left"/>
    </xf>
    <xf numFmtId="0" fontId="15" fillId="5" borderId="9" xfId="0" applyFont="1" applyFill="1" applyBorder="1" applyAlignment="1">
      <alignment horizontal="left"/>
    </xf>
    <xf numFmtId="0" fontId="15" fillId="5" borderId="28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5" fillId="2" borderId="9" xfId="0" applyFont="1" applyFill="1" applyBorder="1" applyAlignment="1">
      <alignment horizontal="left"/>
    </xf>
    <xf numFmtId="0" fontId="15" fillId="2" borderId="2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left"/>
    </xf>
    <xf numFmtId="0" fontId="15" fillId="7" borderId="9" xfId="0" applyFont="1" applyFill="1" applyBorder="1" applyAlignment="1">
      <alignment horizontal="left"/>
    </xf>
    <xf numFmtId="0" fontId="15" fillId="7" borderId="28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2" fillId="4" borderId="17" xfId="0" applyFont="1" applyFill="1" applyBorder="1" applyAlignment="1"/>
    <xf numFmtId="0" fontId="2" fillId="4" borderId="18" xfId="0" applyFont="1" applyFill="1" applyBorder="1" applyAlignment="1"/>
    <xf numFmtId="0" fontId="2" fillId="4" borderId="19" xfId="0" applyFont="1" applyFill="1" applyBorder="1" applyAlignment="1"/>
    <xf numFmtId="0" fontId="11" fillId="5" borderId="23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left"/>
    </xf>
    <xf numFmtId="0" fontId="15" fillId="5" borderId="24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2" fontId="11" fillId="7" borderId="8" xfId="0" applyNumberFormat="1" applyFont="1" applyFill="1" applyBorder="1" applyAlignment="1">
      <alignment horizontal="left"/>
    </xf>
    <xf numFmtId="2" fontId="2" fillId="7" borderId="9" xfId="0" applyNumberFormat="1" applyFont="1" applyFill="1" applyBorder="1" applyAlignment="1">
      <alignment horizontal="left"/>
    </xf>
    <xf numFmtId="2" fontId="2" fillId="7" borderId="28" xfId="0" applyNumberFormat="1" applyFont="1" applyFill="1" applyBorder="1" applyAlignment="1">
      <alignment horizontal="left"/>
    </xf>
    <xf numFmtId="2" fontId="0" fillId="7" borderId="9" xfId="0" applyNumberFormat="1" applyFill="1" applyBorder="1" applyAlignment="1">
      <alignment horizontal="left"/>
    </xf>
    <xf numFmtId="2" fontId="0" fillId="7" borderId="28" xfId="0" applyNumberFormat="1" applyFill="1" applyBorder="1" applyAlignment="1">
      <alignment horizontal="left"/>
    </xf>
    <xf numFmtId="2" fontId="27" fillId="12" borderId="29" xfId="0" applyNumberFormat="1" applyFont="1" applyFill="1" applyBorder="1" applyAlignment="1"/>
    <xf numFmtId="2" fontId="25" fillId="12" borderId="9" xfId="0" applyNumberFormat="1" applyFont="1" applyFill="1" applyBorder="1" applyAlignment="1"/>
    <xf numFmtId="2" fontId="25" fillId="12" borderId="24" xfId="0" applyNumberFormat="1" applyFont="1" applyFill="1" applyBorder="1" applyAlignment="1"/>
    <xf numFmtId="2" fontId="16" fillId="2" borderId="8" xfId="0" applyNumberFormat="1" applyFont="1" applyFill="1" applyBorder="1" applyAlignment="1">
      <alignment horizontal="right"/>
    </xf>
    <xf numFmtId="2" fontId="31" fillId="2" borderId="28" xfId="0" applyNumberFormat="1" applyFont="1" applyFill="1" applyBorder="1" applyAlignment="1">
      <alignment horizontal="right"/>
    </xf>
    <xf numFmtId="2" fontId="16" fillId="2" borderId="29" xfId="0" applyNumberFormat="1" applyFont="1" applyFill="1" applyBorder="1" applyAlignment="1">
      <alignment horizontal="left"/>
    </xf>
    <xf numFmtId="2" fontId="31" fillId="2" borderId="9" xfId="0" applyNumberFormat="1" applyFont="1" applyFill="1" applyBorder="1" applyAlignment="1">
      <alignment horizontal="left"/>
    </xf>
    <xf numFmtId="2" fontId="31" fillId="2" borderId="28" xfId="0" applyNumberFormat="1" applyFont="1" applyFill="1" applyBorder="1" applyAlignment="1">
      <alignment horizontal="left"/>
    </xf>
    <xf numFmtId="2" fontId="11" fillId="7" borderId="41" xfId="0" applyNumberFormat="1" applyFont="1" applyFill="1" applyBorder="1" applyAlignment="1">
      <alignment horizontal="left"/>
    </xf>
    <xf numFmtId="2" fontId="2" fillId="7" borderId="1" xfId="0" applyNumberFormat="1" applyFont="1" applyFill="1" applyBorder="1" applyAlignment="1">
      <alignment horizontal="left"/>
    </xf>
    <xf numFmtId="2" fontId="2" fillId="7" borderId="2" xfId="0" applyNumberFormat="1" applyFont="1" applyFill="1" applyBorder="1" applyAlignment="1">
      <alignment horizontal="left"/>
    </xf>
    <xf numFmtId="2" fontId="11" fillId="2" borderId="8" xfId="0" applyNumberFormat="1" applyFont="1" applyFill="1" applyBorder="1" applyAlignment="1">
      <alignment horizontal="right"/>
    </xf>
    <xf numFmtId="2" fontId="0" fillId="2" borderId="28" xfId="0" applyNumberFormat="1" applyFill="1" applyBorder="1" applyAlignment="1">
      <alignment horizontal="right"/>
    </xf>
    <xf numFmtId="2" fontId="16" fillId="7" borderId="8" xfId="0" applyNumberFormat="1" applyFont="1" applyFill="1" applyBorder="1" applyAlignment="1">
      <alignment horizontal="left"/>
    </xf>
    <xf numFmtId="2" fontId="2" fillId="2" borderId="28" xfId="0" applyNumberFormat="1" applyFont="1" applyFill="1" applyBorder="1" applyAlignment="1">
      <alignment horizontal="right"/>
    </xf>
    <xf numFmtId="2" fontId="11" fillId="2" borderId="29" xfId="0" applyNumberFormat="1" applyFont="1" applyFill="1" applyBorder="1" applyAlignment="1">
      <alignment horizontal="left"/>
    </xf>
    <xf numFmtId="2" fontId="11" fillId="2" borderId="9" xfId="0" applyNumberFormat="1" applyFont="1" applyFill="1" applyBorder="1" applyAlignment="1">
      <alignment horizontal="left"/>
    </xf>
    <xf numFmtId="2" fontId="25" fillId="2" borderId="28" xfId="0" applyNumberFormat="1" applyFont="1" applyFill="1" applyBorder="1" applyAlignment="1">
      <alignment horizontal="left"/>
    </xf>
    <xf numFmtId="2" fontId="11" fillId="2" borderId="8" xfId="0" applyNumberFormat="1" applyFon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11" fillId="7" borderId="9" xfId="0" applyNumberFormat="1" applyFont="1" applyFill="1" applyBorder="1" applyAlignment="1">
      <alignment horizontal="left"/>
    </xf>
    <xf numFmtId="2" fontId="11" fillId="7" borderId="28" xfId="0" applyNumberFormat="1" applyFont="1" applyFill="1" applyBorder="1" applyAlignment="1">
      <alignment horizontal="left"/>
    </xf>
    <xf numFmtId="2" fontId="25" fillId="2" borderId="28" xfId="0" applyNumberFormat="1" applyFont="1" applyFill="1" applyBorder="1" applyAlignment="1">
      <alignment horizontal="right"/>
    </xf>
    <xf numFmtId="2" fontId="16" fillId="2" borderId="40" xfId="0" applyNumberFormat="1" applyFont="1" applyFill="1" applyBorder="1" applyAlignment="1">
      <alignment horizontal="center"/>
    </xf>
    <xf numFmtId="2" fontId="17" fillId="2" borderId="40" xfId="0" applyNumberFormat="1" applyFont="1" applyFill="1" applyBorder="1" applyAlignment="1"/>
    <xf numFmtId="2" fontId="11" fillId="7" borderId="44" xfId="0" applyNumberFormat="1" applyFont="1" applyFill="1" applyBorder="1" applyAlignment="1">
      <alignment horizontal="left"/>
    </xf>
    <xf numFmtId="2" fontId="0" fillId="7" borderId="44" xfId="0" applyNumberFormat="1" applyFill="1" applyBorder="1" applyAlignment="1">
      <alignment horizontal="left"/>
    </xf>
    <xf numFmtId="2" fontId="20" fillId="6" borderId="17" xfId="0" applyNumberFormat="1" applyFont="1" applyFill="1" applyBorder="1" applyAlignment="1"/>
    <xf numFmtId="2" fontId="20" fillId="0" borderId="18" xfId="0" applyNumberFormat="1" applyFont="1" applyBorder="1" applyAlignment="1"/>
    <xf numFmtId="2" fontId="20" fillId="0" borderId="19" xfId="0" applyNumberFormat="1" applyFont="1" applyBorder="1" applyAlignment="1"/>
    <xf numFmtId="2" fontId="11" fillId="7" borderId="23" xfId="0" applyNumberFormat="1" applyFont="1" applyFill="1" applyBorder="1" applyAlignment="1">
      <alignment horizontal="left"/>
    </xf>
    <xf numFmtId="2" fontId="2" fillId="7" borderId="6" xfId="0" applyNumberFormat="1" applyFont="1" applyFill="1" applyBorder="1" applyAlignment="1">
      <alignment horizontal="left"/>
    </xf>
    <xf numFmtId="2" fontId="2" fillId="7" borderId="24" xfId="0" applyNumberFormat="1" applyFont="1" applyFill="1" applyBorder="1" applyAlignment="1">
      <alignment horizontal="left"/>
    </xf>
    <xf numFmtId="2" fontId="15" fillId="2" borderId="9" xfId="0" applyNumberFormat="1" applyFont="1" applyFill="1" applyBorder="1" applyAlignment="1">
      <alignment horizontal="right"/>
    </xf>
    <xf numFmtId="2" fontId="11" fillId="2" borderId="28" xfId="0" applyNumberFormat="1" applyFont="1" applyFill="1" applyBorder="1" applyAlignment="1">
      <alignment horizontal="right"/>
    </xf>
    <xf numFmtId="2" fontId="16" fillId="2" borderId="28" xfId="0" applyNumberFormat="1" applyFont="1" applyFill="1" applyBorder="1" applyAlignment="1">
      <alignment horizontal="right"/>
    </xf>
    <xf numFmtId="2" fontId="16" fillId="2" borderId="9" xfId="0" applyNumberFormat="1" applyFont="1" applyFill="1" applyBorder="1" applyAlignment="1">
      <alignment horizontal="left"/>
    </xf>
    <xf numFmtId="2" fontId="16" fillId="2" borderId="28" xfId="0" applyNumberFormat="1" applyFont="1" applyFill="1" applyBorder="1" applyAlignment="1">
      <alignment horizontal="left"/>
    </xf>
    <xf numFmtId="2" fontId="0" fillId="7" borderId="6" xfId="0" applyNumberFormat="1" applyFill="1" applyBorder="1" applyAlignment="1">
      <alignment horizontal="left"/>
    </xf>
    <xf numFmtId="2" fontId="0" fillId="7" borderId="24" xfId="0" applyNumberFormat="1" applyFill="1" applyBorder="1" applyAlignment="1">
      <alignment horizontal="left"/>
    </xf>
    <xf numFmtId="2" fontId="27" fillId="5" borderId="29" xfId="0" applyNumberFormat="1" applyFont="1" applyFill="1" applyBorder="1" applyAlignment="1">
      <alignment horizontal="left"/>
    </xf>
    <xf numFmtId="2" fontId="31" fillId="5" borderId="9" xfId="0" applyNumberFormat="1" applyFont="1" applyFill="1" applyBorder="1" applyAlignment="1">
      <alignment horizontal="left"/>
    </xf>
    <xf numFmtId="2" fontId="31" fillId="5" borderId="28" xfId="0" applyNumberFormat="1" applyFont="1" applyFill="1" applyBorder="1" applyAlignment="1">
      <alignment horizontal="left"/>
    </xf>
    <xf numFmtId="2" fontId="0" fillId="2" borderId="9" xfId="0" applyNumberFormat="1" applyFill="1" applyBorder="1" applyAlignment="1">
      <alignment horizontal="left"/>
    </xf>
    <xf numFmtId="2" fontId="0" fillId="2" borderId="28" xfId="0" applyNumberFormat="1" applyFill="1" applyBorder="1" applyAlignment="1">
      <alignment horizontal="left"/>
    </xf>
    <xf numFmtId="2" fontId="25" fillId="5" borderId="9" xfId="0" applyNumberFormat="1" applyFont="1" applyFill="1" applyBorder="1" applyAlignment="1"/>
    <xf numFmtId="2" fontId="25" fillId="5" borderId="28" xfId="0" applyNumberFormat="1" applyFont="1" applyFill="1" applyBorder="1" applyAlignment="1"/>
    <xf numFmtId="2" fontId="13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left"/>
    </xf>
    <xf numFmtId="2" fontId="2" fillId="2" borderId="28" xfId="0" applyNumberFormat="1" applyFont="1" applyFill="1" applyBorder="1" applyAlignment="1">
      <alignment horizontal="left"/>
    </xf>
    <xf numFmtId="2" fontId="31" fillId="5" borderId="29" xfId="0" applyNumberFormat="1" applyFont="1" applyFill="1" applyBorder="1" applyAlignment="1">
      <alignment horizontal="left"/>
    </xf>
    <xf numFmtId="2" fontId="27" fillId="5" borderId="29" xfId="0" applyNumberFormat="1" applyFont="1" applyFill="1" applyBorder="1" applyAlignment="1"/>
    <xf numFmtId="2" fontId="0" fillId="5" borderId="9" xfId="0" applyNumberFormat="1" applyFill="1" applyBorder="1" applyAlignment="1"/>
    <xf numFmtId="2" fontId="0" fillId="5" borderId="28" xfId="0" applyNumberFormat="1" applyFill="1" applyBorder="1" applyAlignment="1"/>
    <xf numFmtId="2" fontId="25" fillId="2" borderId="9" xfId="0" applyNumberFormat="1" applyFont="1" applyFill="1" applyBorder="1" applyAlignment="1">
      <alignment horizontal="left"/>
    </xf>
    <xf numFmtId="2" fontId="13" fillId="7" borderId="8" xfId="0" applyNumberFormat="1" applyFont="1" applyFill="1" applyBorder="1" applyAlignment="1">
      <alignment horizontal="left"/>
    </xf>
    <xf numFmtId="2" fontId="25" fillId="7" borderId="9" xfId="0" applyNumberFormat="1" applyFont="1" applyFill="1" applyBorder="1" applyAlignment="1">
      <alignment horizontal="left"/>
    </xf>
    <xf numFmtId="2" fontId="25" fillId="7" borderId="28" xfId="0" applyNumberFormat="1" applyFont="1" applyFill="1" applyBorder="1" applyAlignment="1">
      <alignment horizontal="left"/>
    </xf>
    <xf numFmtId="2" fontId="11" fillId="2" borderId="29" xfId="0" applyNumberFormat="1" applyFont="1" applyFill="1" applyBorder="1" applyAlignment="1"/>
    <xf numFmtId="2" fontId="0" fillId="2" borderId="28" xfId="0" applyNumberFormat="1" applyFill="1" applyBorder="1" applyAlignment="1"/>
    <xf numFmtId="2" fontId="2" fillId="2" borderId="28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2" fontId="31" fillId="15" borderId="29" xfId="0" applyNumberFormat="1" applyFont="1" applyFill="1" applyBorder="1" applyAlignment="1">
      <alignment horizontal="left"/>
    </xf>
    <xf numFmtId="2" fontId="31" fillId="15" borderId="9" xfId="0" applyNumberFormat="1" applyFont="1" applyFill="1" applyBorder="1" applyAlignment="1">
      <alignment horizontal="left"/>
    </xf>
    <xf numFmtId="2" fontId="31" fillId="15" borderId="28" xfId="0" applyNumberFormat="1" applyFont="1" applyFill="1" applyBorder="1" applyAlignment="1">
      <alignment horizontal="left"/>
    </xf>
    <xf numFmtId="2" fontId="27" fillId="15" borderId="29" xfId="0" applyNumberFormat="1" applyFont="1" applyFill="1" applyBorder="1" applyAlignment="1">
      <alignment horizontal="left"/>
    </xf>
    <xf numFmtId="2" fontId="25" fillId="15" borderId="9" xfId="0" applyNumberFormat="1" applyFont="1" applyFill="1" applyBorder="1" applyAlignment="1"/>
    <xf numFmtId="2" fontId="25" fillId="15" borderId="28" xfId="0" applyNumberFormat="1" applyFont="1" applyFill="1" applyBorder="1" applyAlignment="1"/>
    <xf numFmtId="2" fontId="27" fillId="15" borderId="29" xfId="0" applyNumberFormat="1" applyFont="1" applyFill="1" applyBorder="1" applyAlignment="1"/>
    <xf numFmtId="2" fontId="25" fillId="15" borderId="24" xfId="0" applyNumberFormat="1" applyFont="1" applyFill="1" applyBorder="1" applyAlignment="1"/>
    <xf numFmtId="2" fontId="0" fillId="15" borderId="9" xfId="0" applyNumberFormat="1" applyFill="1" applyBorder="1" applyAlignment="1"/>
    <xf numFmtId="2" fontId="0" fillId="15" borderId="28" xfId="0" applyNumberFormat="1" applyFill="1" applyBorder="1" applyAlignment="1"/>
    <xf numFmtId="0" fontId="62" fillId="16" borderId="20" xfId="0" applyFont="1" applyFill="1" applyBorder="1" applyAlignment="1"/>
    <xf numFmtId="0" fontId="62" fillId="16" borderId="51" xfId="0" applyFont="1" applyFill="1" applyBorder="1" applyAlignment="1"/>
    <xf numFmtId="0" fontId="7" fillId="6" borderId="8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28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00FF00"/>
      <color rgb="FFFF00FF"/>
      <color rgb="FF9900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142875</xdr:rowOff>
    </xdr:from>
    <xdr:to>
      <xdr:col>1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685800" y="1228725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3</xdr:row>
      <xdr:rowOff>133350</xdr:rowOff>
    </xdr:from>
    <xdr:to>
      <xdr:col>3</xdr:col>
      <xdr:colOff>2305050</xdr:colOff>
      <xdr:row>3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1219200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142875</xdr:rowOff>
    </xdr:from>
    <xdr:to>
      <xdr:col>1</xdr:col>
      <xdr:colOff>0</xdr:colOff>
      <xdr:row>7</xdr:row>
      <xdr:rowOff>9525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419100" y="1704975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47624</xdr:rowOff>
    </xdr:from>
    <xdr:to>
      <xdr:col>4</xdr:col>
      <xdr:colOff>2162174</xdr:colOff>
      <xdr:row>6</xdr:row>
      <xdr:rowOff>47625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V="1">
          <a:off x="476250" y="1476374"/>
          <a:ext cx="3390899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66</xdr:row>
      <xdr:rowOff>142875</xdr:rowOff>
    </xdr:from>
    <xdr:to>
      <xdr:col>1</xdr:col>
      <xdr:colOff>0</xdr:colOff>
      <xdr:row>67</xdr:row>
      <xdr:rowOff>9525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V="1">
          <a:off x="466725" y="157162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66</xdr:row>
      <xdr:rowOff>19050</xdr:rowOff>
    </xdr:from>
    <xdr:to>
      <xdr:col>4</xdr:col>
      <xdr:colOff>1695450</xdr:colOff>
      <xdr:row>66</xdr:row>
      <xdr:rowOff>19050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485775" y="1447800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92</xdr:row>
      <xdr:rowOff>142875</xdr:rowOff>
    </xdr:from>
    <xdr:to>
      <xdr:col>1</xdr:col>
      <xdr:colOff>0</xdr:colOff>
      <xdr:row>93</xdr:row>
      <xdr:rowOff>9525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466725" y="13258800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92</xdr:row>
      <xdr:rowOff>19050</xdr:rowOff>
    </xdr:from>
    <xdr:to>
      <xdr:col>4</xdr:col>
      <xdr:colOff>1695450</xdr:colOff>
      <xdr:row>92</xdr:row>
      <xdr:rowOff>19050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485775" y="13134975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110</xdr:row>
      <xdr:rowOff>142875</xdr:rowOff>
    </xdr:from>
    <xdr:to>
      <xdr:col>1</xdr:col>
      <xdr:colOff>0</xdr:colOff>
      <xdr:row>111</xdr:row>
      <xdr:rowOff>9525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466725" y="1846897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110</xdr:row>
      <xdr:rowOff>19050</xdr:rowOff>
    </xdr:from>
    <xdr:to>
      <xdr:col>4</xdr:col>
      <xdr:colOff>1695450</xdr:colOff>
      <xdr:row>110</xdr:row>
      <xdr:rowOff>19050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485775" y="18345150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244</xdr:row>
      <xdr:rowOff>142875</xdr:rowOff>
    </xdr:from>
    <xdr:to>
      <xdr:col>1</xdr:col>
      <xdr:colOff>0</xdr:colOff>
      <xdr:row>245</xdr:row>
      <xdr:rowOff>9525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 flipV="1">
          <a:off x="466725" y="22155150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244</xdr:row>
      <xdr:rowOff>19050</xdr:rowOff>
    </xdr:from>
    <xdr:to>
      <xdr:col>4</xdr:col>
      <xdr:colOff>1695450</xdr:colOff>
      <xdr:row>244</xdr:row>
      <xdr:rowOff>19050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485775" y="22031325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297</xdr:row>
      <xdr:rowOff>142875</xdr:rowOff>
    </xdr:from>
    <xdr:to>
      <xdr:col>1</xdr:col>
      <xdr:colOff>0</xdr:colOff>
      <xdr:row>298</xdr:row>
      <xdr:rowOff>9525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 flipV="1">
          <a:off x="466725" y="4698682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297</xdr:row>
      <xdr:rowOff>19050</xdr:rowOff>
    </xdr:from>
    <xdr:to>
      <xdr:col>4</xdr:col>
      <xdr:colOff>1695450</xdr:colOff>
      <xdr:row>297</xdr:row>
      <xdr:rowOff>19050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485775" y="46863000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371</xdr:row>
      <xdr:rowOff>142875</xdr:rowOff>
    </xdr:from>
    <xdr:to>
      <xdr:col>1</xdr:col>
      <xdr:colOff>0</xdr:colOff>
      <xdr:row>372</xdr:row>
      <xdr:rowOff>9525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 flipV="1">
          <a:off x="466725" y="57378600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371</xdr:row>
      <xdr:rowOff>19050</xdr:rowOff>
    </xdr:from>
    <xdr:to>
      <xdr:col>4</xdr:col>
      <xdr:colOff>1695450</xdr:colOff>
      <xdr:row>371</xdr:row>
      <xdr:rowOff>19050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485775" y="57254775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398</xdr:row>
      <xdr:rowOff>142875</xdr:rowOff>
    </xdr:from>
    <xdr:to>
      <xdr:col>1</xdr:col>
      <xdr:colOff>0</xdr:colOff>
      <xdr:row>399</xdr:row>
      <xdr:rowOff>9525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 flipV="1">
          <a:off x="466725" y="7177087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398</xdr:row>
      <xdr:rowOff>19050</xdr:rowOff>
    </xdr:from>
    <xdr:to>
      <xdr:col>4</xdr:col>
      <xdr:colOff>1695450</xdr:colOff>
      <xdr:row>398</xdr:row>
      <xdr:rowOff>19050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485775" y="71647050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420</xdr:row>
      <xdr:rowOff>142875</xdr:rowOff>
    </xdr:from>
    <xdr:to>
      <xdr:col>1</xdr:col>
      <xdr:colOff>0</xdr:colOff>
      <xdr:row>421</xdr:row>
      <xdr:rowOff>9525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 flipV="1">
          <a:off x="466725" y="77171550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420</xdr:row>
      <xdr:rowOff>19050</xdr:rowOff>
    </xdr:from>
    <xdr:to>
      <xdr:col>4</xdr:col>
      <xdr:colOff>1695450</xdr:colOff>
      <xdr:row>420</xdr:row>
      <xdr:rowOff>19050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485775" y="77047725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438</xdr:row>
      <xdr:rowOff>142875</xdr:rowOff>
    </xdr:from>
    <xdr:to>
      <xdr:col>1</xdr:col>
      <xdr:colOff>0</xdr:colOff>
      <xdr:row>439</xdr:row>
      <xdr:rowOff>9525</xdr:rowOff>
    </xdr:to>
    <xdr:sp macro="" textlink="">
      <xdr:nvSpPr>
        <xdr:cNvPr id="28" name="Line 1"/>
        <xdr:cNvSpPr>
          <a:spLocks noChangeShapeType="1"/>
        </xdr:cNvSpPr>
      </xdr:nvSpPr>
      <xdr:spPr bwMode="auto">
        <a:xfrm flipV="1">
          <a:off x="466725" y="8161972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438</xdr:row>
      <xdr:rowOff>19050</xdr:rowOff>
    </xdr:from>
    <xdr:to>
      <xdr:col>4</xdr:col>
      <xdr:colOff>1695450</xdr:colOff>
      <xdr:row>438</xdr:row>
      <xdr:rowOff>19050</xdr:rowOff>
    </xdr:to>
    <xdr:sp macro="" textlink="">
      <xdr:nvSpPr>
        <xdr:cNvPr id="29" name="Line 2"/>
        <xdr:cNvSpPr>
          <a:spLocks noChangeShapeType="1"/>
        </xdr:cNvSpPr>
      </xdr:nvSpPr>
      <xdr:spPr bwMode="auto">
        <a:xfrm>
          <a:off x="485775" y="81495900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472</xdr:row>
      <xdr:rowOff>142875</xdr:rowOff>
    </xdr:from>
    <xdr:to>
      <xdr:col>1</xdr:col>
      <xdr:colOff>0</xdr:colOff>
      <xdr:row>473</xdr:row>
      <xdr:rowOff>9525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 flipV="1">
          <a:off x="466725" y="85305900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472</xdr:row>
      <xdr:rowOff>19050</xdr:rowOff>
    </xdr:from>
    <xdr:to>
      <xdr:col>4</xdr:col>
      <xdr:colOff>1695450</xdr:colOff>
      <xdr:row>472</xdr:row>
      <xdr:rowOff>19050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485775" y="85182075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552</xdr:row>
      <xdr:rowOff>142875</xdr:rowOff>
    </xdr:from>
    <xdr:to>
      <xdr:col>1</xdr:col>
      <xdr:colOff>0</xdr:colOff>
      <xdr:row>553</xdr:row>
      <xdr:rowOff>9525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V="1">
          <a:off x="466725" y="9207817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552</xdr:row>
      <xdr:rowOff>19050</xdr:rowOff>
    </xdr:from>
    <xdr:to>
      <xdr:col>4</xdr:col>
      <xdr:colOff>1695450</xdr:colOff>
      <xdr:row>552</xdr:row>
      <xdr:rowOff>19050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485775" y="91954350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583</xdr:row>
      <xdr:rowOff>142875</xdr:rowOff>
    </xdr:from>
    <xdr:to>
      <xdr:col>1</xdr:col>
      <xdr:colOff>0</xdr:colOff>
      <xdr:row>584</xdr:row>
      <xdr:rowOff>9525</xdr:rowOff>
    </xdr:to>
    <xdr:sp macro="" textlink="">
      <xdr:nvSpPr>
        <xdr:cNvPr id="36" name="Line 1"/>
        <xdr:cNvSpPr>
          <a:spLocks noChangeShapeType="1"/>
        </xdr:cNvSpPr>
      </xdr:nvSpPr>
      <xdr:spPr bwMode="auto">
        <a:xfrm flipV="1">
          <a:off x="466725" y="10741342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583</xdr:row>
      <xdr:rowOff>19050</xdr:rowOff>
    </xdr:from>
    <xdr:to>
      <xdr:col>4</xdr:col>
      <xdr:colOff>2181225</xdr:colOff>
      <xdr:row>583</xdr:row>
      <xdr:rowOff>38100</xdr:rowOff>
    </xdr:to>
    <xdr:sp macro="" textlink="">
      <xdr:nvSpPr>
        <xdr:cNvPr id="37" name="Line 2"/>
        <xdr:cNvSpPr>
          <a:spLocks noChangeShapeType="1"/>
        </xdr:cNvSpPr>
      </xdr:nvSpPr>
      <xdr:spPr bwMode="auto">
        <a:xfrm>
          <a:off x="485775" y="113452275"/>
          <a:ext cx="34004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627</xdr:row>
      <xdr:rowOff>142875</xdr:rowOff>
    </xdr:from>
    <xdr:to>
      <xdr:col>1</xdr:col>
      <xdr:colOff>0</xdr:colOff>
      <xdr:row>628</xdr:row>
      <xdr:rowOff>9525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 flipV="1">
          <a:off x="466725" y="113576100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627</xdr:row>
      <xdr:rowOff>19050</xdr:rowOff>
    </xdr:from>
    <xdr:to>
      <xdr:col>4</xdr:col>
      <xdr:colOff>2181225</xdr:colOff>
      <xdr:row>627</xdr:row>
      <xdr:rowOff>38100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485775" y="113452275"/>
          <a:ext cx="34004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4</xdr:row>
      <xdr:rowOff>0</xdr:rowOff>
    </xdr:from>
    <xdr:to>
      <xdr:col>4</xdr:col>
      <xdr:colOff>19050</xdr:colOff>
      <xdr:row>4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590550" y="314325"/>
          <a:ext cx="3486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23</xdr:row>
      <xdr:rowOff>0</xdr:rowOff>
    </xdr:from>
    <xdr:to>
      <xdr:col>4</xdr:col>
      <xdr:colOff>19050</xdr:colOff>
      <xdr:row>23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590550" y="904875"/>
          <a:ext cx="437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142875</xdr:rowOff>
    </xdr:from>
    <xdr:to>
      <xdr:col>1</xdr:col>
      <xdr:colOff>0</xdr:colOff>
      <xdr:row>4</xdr:row>
      <xdr:rowOff>9525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685800" y="125730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3</xdr:row>
      <xdr:rowOff>133350</xdr:rowOff>
    </xdr:from>
    <xdr:to>
      <xdr:col>3</xdr:col>
      <xdr:colOff>2305050</xdr:colOff>
      <xdr:row>3</xdr:row>
      <xdr:rowOff>133350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714375" y="1247775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142875</xdr:rowOff>
    </xdr:from>
    <xdr:to>
      <xdr:col>1</xdr:col>
      <xdr:colOff>0</xdr:colOff>
      <xdr:row>5</xdr:row>
      <xdr:rowOff>9525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466725" y="157162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47624</xdr:rowOff>
    </xdr:from>
    <xdr:to>
      <xdr:col>4</xdr:col>
      <xdr:colOff>2162174</xdr:colOff>
      <xdr:row>4</xdr:row>
      <xdr:rowOff>47625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V="1">
          <a:off x="476250" y="1476374"/>
          <a:ext cx="3390899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142875</xdr:rowOff>
    </xdr:from>
    <xdr:to>
      <xdr:col>1</xdr:col>
      <xdr:colOff>0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66775" y="1447800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742950</xdr:rowOff>
    </xdr:from>
    <xdr:to>
      <xdr:col>1</xdr:col>
      <xdr:colOff>9525</xdr:colOff>
      <xdr:row>5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866775" y="1304925"/>
          <a:ext cx="9525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838200</xdr:colOff>
      <xdr:row>3</xdr:row>
      <xdr:rowOff>619125</xdr:rowOff>
    </xdr:from>
    <xdr:to>
      <xdr:col>5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38200" y="1304925"/>
          <a:ext cx="3000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>
      <selection activeCell="P4" sqref="P4"/>
    </sheetView>
  </sheetViews>
  <sheetFormatPr defaultRowHeight="15" x14ac:dyDescent="0.25"/>
  <cols>
    <col min="1" max="1" width="10.28515625" customWidth="1"/>
    <col min="2" max="2" width="5.85546875" style="2" customWidth="1"/>
    <col min="3" max="3" width="6.42578125" style="2" customWidth="1"/>
    <col min="4" max="4" width="35" customWidth="1"/>
    <col min="5" max="5" width="12.140625" style="3" customWidth="1"/>
    <col min="6" max="6" width="12.85546875" style="3" customWidth="1"/>
    <col min="7" max="7" width="13.42578125" style="3" customWidth="1"/>
    <col min="8" max="8" width="12.5703125" style="3" customWidth="1"/>
    <col min="9" max="9" width="11.140625" style="3" customWidth="1"/>
    <col min="10" max="10" width="9.85546875" style="3" customWidth="1"/>
    <col min="11" max="11" width="10.28515625" style="3" customWidth="1"/>
    <col min="248" max="248" width="10.28515625" customWidth="1"/>
    <col min="249" max="249" width="5.85546875" customWidth="1"/>
    <col min="250" max="250" width="6.42578125" customWidth="1"/>
    <col min="251" max="251" width="35" customWidth="1"/>
    <col min="252" max="252" width="12.140625" customWidth="1"/>
    <col min="253" max="253" width="12.85546875" customWidth="1"/>
    <col min="254" max="254" width="13.42578125" customWidth="1"/>
    <col min="255" max="255" width="12.5703125" customWidth="1"/>
    <col min="256" max="257" width="10.85546875" bestFit="1" customWidth="1"/>
    <col min="258" max="259" width="9.5703125" bestFit="1" customWidth="1"/>
    <col min="260" max="263" width="9.28515625" bestFit="1" customWidth="1"/>
    <col min="264" max="264" width="11.7109375" bestFit="1" customWidth="1"/>
    <col min="265" max="265" width="11.140625" customWidth="1"/>
    <col min="266" max="266" width="9.85546875" customWidth="1"/>
    <col min="267" max="267" width="10.28515625" customWidth="1"/>
    <col min="504" max="504" width="10.28515625" customWidth="1"/>
    <col min="505" max="505" width="5.85546875" customWidth="1"/>
    <col min="506" max="506" width="6.42578125" customWidth="1"/>
    <col min="507" max="507" width="35" customWidth="1"/>
    <col min="508" max="508" width="12.140625" customWidth="1"/>
    <col min="509" max="509" width="12.85546875" customWidth="1"/>
    <col min="510" max="510" width="13.42578125" customWidth="1"/>
    <col min="511" max="511" width="12.5703125" customWidth="1"/>
    <col min="512" max="513" width="10.85546875" bestFit="1" customWidth="1"/>
    <col min="514" max="515" width="9.5703125" bestFit="1" customWidth="1"/>
    <col min="516" max="519" width="9.28515625" bestFit="1" customWidth="1"/>
    <col min="520" max="520" width="11.7109375" bestFit="1" customWidth="1"/>
    <col min="521" max="521" width="11.140625" customWidth="1"/>
    <col min="522" max="522" width="9.85546875" customWidth="1"/>
    <col min="523" max="523" width="10.28515625" customWidth="1"/>
    <col min="760" max="760" width="10.28515625" customWidth="1"/>
    <col min="761" max="761" width="5.85546875" customWidth="1"/>
    <col min="762" max="762" width="6.42578125" customWidth="1"/>
    <col min="763" max="763" width="35" customWidth="1"/>
    <col min="764" max="764" width="12.140625" customWidth="1"/>
    <col min="765" max="765" width="12.85546875" customWidth="1"/>
    <col min="766" max="766" width="13.42578125" customWidth="1"/>
    <col min="767" max="767" width="12.5703125" customWidth="1"/>
    <col min="768" max="769" width="10.85546875" bestFit="1" customWidth="1"/>
    <col min="770" max="771" width="9.5703125" bestFit="1" customWidth="1"/>
    <col min="772" max="775" width="9.28515625" bestFit="1" customWidth="1"/>
    <col min="776" max="776" width="11.7109375" bestFit="1" customWidth="1"/>
    <col min="777" max="777" width="11.140625" customWidth="1"/>
    <col min="778" max="778" width="9.85546875" customWidth="1"/>
    <col min="779" max="779" width="10.28515625" customWidth="1"/>
    <col min="1016" max="1016" width="10.28515625" customWidth="1"/>
    <col min="1017" max="1017" width="5.85546875" customWidth="1"/>
    <col min="1018" max="1018" width="6.42578125" customWidth="1"/>
    <col min="1019" max="1019" width="35" customWidth="1"/>
    <col min="1020" max="1020" width="12.140625" customWidth="1"/>
    <col min="1021" max="1021" width="12.85546875" customWidth="1"/>
    <col min="1022" max="1022" width="13.42578125" customWidth="1"/>
    <col min="1023" max="1023" width="12.5703125" customWidth="1"/>
    <col min="1024" max="1025" width="10.85546875" bestFit="1" customWidth="1"/>
    <col min="1026" max="1027" width="9.5703125" bestFit="1" customWidth="1"/>
    <col min="1028" max="1031" width="9.28515625" bestFit="1" customWidth="1"/>
    <col min="1032" max="1032" width="11.7109375" bestFit="1" customWidth="1"/>
    <col min="1033" max="1033" width="11.140625" customWidth="1"/>
    <col min="1034" max="1034" width="9.85546875" customWidth="1"/>
    <col min="1035" max="1035" width="10.28515625" customWidth="1"/>
    <col min="1272" max="1272" width="10.28515625" customWidth="1"/>
    <col min="1273" max="1273" width="5.85546875" customWidth="1"/>
    <col min="1274" max="1274" width="6.42578125" customWidth="1"/>
    <col min="1275" max="1275" width="35" customWidth="1"/>
    <col min="1276" max="1276" width="12.140625" customWidth="1"/>
    <col min="1277" max="1277" width="12.85546875" customWidth="1"/>
    <col min="1278" max="1278" width="13.42578125" customWidth="1"/>
    <col min="1279" max="1279" width="12.5703125" customWidth="1"/>
    <col min="1280" max="1281" width="10.85546875" bestFit="1" customWidth="1"/>
    <col min="1282" max="1283" width="9.5703125" bestFit="1" customWidth="1"/>
    <col min="1284" max="1287" width="9.28515625" bestFit="1" customWidth="1"/>
    <col min="1288" max="1288" width="11.7109375" bestFit="1" customWidth="1"/>
    <col min="1289" max="1289" width="11.140625" customWidth="1"/>
    <col min="1290" max="1290" width="9.85546875" customWidth="1"/>
    <col min="1291" max="1291" width="10.28515625" customWidth="1"/>
    <col min="1528" max="1528" width="10.28515625" customWidth="1"/>
    <col min="1529" max="1529" width="5.85546875" customWidth="1"/>
    <col min="1530" max="1530" width="6.42578125" customWidth="1"/>
    <col min="1531" max="1531" width="35" customWidth="1"/>
    <col min="1532" max="1532" width="12.140625" customWidth="1"/>
    <col min="1533" max="1533" width="12.85546875" customWidth="1"/>
    <col min="1534" max="1534" width="13.42578125" customWidth="1"/>
    <col min="1535" max="1535" width="12.5703125" customWidth="1"/>
    <col min="1536" max="1537" width="10.85546875" bestFit="1" customWidth="1"/>
    <col min="1538" max="1539" width="9.5703125" bestFit="1" customWidth="1"/>
    <col min="1540" max="1543" width="9.28515625" bestFit="1" customWidth="1"/>
    <col min="1544" max="1544" width="11.7109375" bestFit="1" customWidth="1"/>
    <col min="1545" max="1545" width="11.140625" customWidth="1"/>
    <col min="1546" max="1546" width="9.85546875" customWidth="1"/>
    <col min="1547" max="1547" width="10.28515625" customWidth="1"/>
    <col min="1784" max="1784" width="10.28515625" customWidth="1"/>
    <col min="1785" max="1785" width="5.85546875" customWidth="1"/>
    <col min="1786" max="1786" width="6.42578125" customWidth="1"/>
    <col min="1787" max="1787" width="35" customWidth="1"/>
    <col min="1788" max="1788" width="12.140625" customWidth="1"/>
    <col min="1789" max="1789" width="12.85546875" customWidth="1"/>
    <col min="1790" max="1790" width="13.42578125" customWidth="1"/>
    <col min="1791" max="1791" width="12.5703125" customWidth="1"/>
    <col min="1792" max="1793" width="10.85546875" bestFit="1" customWidth="1"/>
    <col min="1794" max="1795" width="9.5703125" bestFit="1" customWidth="1"/>
    <col min="1796" max="1799" width="9.28515625" bestFit="1" customWidth="1"/>
    <col min="1800" max="1800" width="11.7109375" bestFit="1" customWidth="1"/>
    <col min="1801" max="1801" width="11.140625" customWidth="1"/>
    <col min="1802" max="1802" width="9.85546875" customWidth="1"/>
    <col min="1803" max="1803" width="10.28515625" customWidth="1"/>
    <col min="2040" max="2040" width="10.28515625" customWidth="1"/>
    <col min="2041" max="2041" width="5.85546875" customWidth="1"/>
    <col min="2042" max="2042" width="6.42578125" customWidth="1"/>
    <col min="2043" max="2043" width="35" customWidth="1"/>
    <col min="2044" max="2044" width="12.140625" customWidth="1"/>
    <col min="2045" max="2045" width="12.85546875" customWidth="1"/>
    <col min="2046" max="2046" width="13.42578125" customWidth="1"/>
    <col min="2047" max="2047" width="12.5703125" customWidth="1"/>
    <col min="2048" max="2049" width="10.85546875" bestFit="1" customWidth="1"/>
    <col min="2050" max="2051" width="9.5703125" bestFit="1" customWidth="1"/>
    <col min="2052" max="2055" width="9.28515625" bestFit="1" customWidth="1"/>
    <col min="2056" max="2056" width="11.7109375" bestFit="1" customWidth="1"/>
    <col min="2057" max="2057" width="11.140625" customWidth="1"/>
    <col min="2058" max="2058" width="9.85546875" customWidth="1"/>
    <col min="2059" max="2059" width="10.28515625" customWidth="1"/>
    <col min="2296" max="2296" width="10.28515625" customWidth="1"/>
    <col min="2297" max="2297" width="5.85546875" customWidth="1"/>
    <col min="2298" max="2298" width="6.42578125" customWidth="1"/>
    <col min="2299" max="2299" width="35" customWidth="1"/>
    <col min="2300" max="2300" width="12.140625" customWidth="1"/>
    <col min="2301" max="2301" width="12.85546875" customWidth="1"/>
    <col min="2302" max="2302" width="13.42578125" customWidth="1"/>
    <col min="2303" max="2303" width="12.5703125" customWidth="1"/>
    <col min="2304" max="2305" width="10.85546875" bestFit="1" customWidth="1"/>
    <col min="2306" max="2307" width="9.5703125" bestFit="1" customWidth="1"/>
    <col min="2308" max="2311" width="9.28515625" bestFit="1" customWidth="1"/>
    <col min="2312" max="2312" width="11.7109375" bestFit="1" customWidth="1"/>
    <col min="2313" max="2313" width="11.140625" customWidth="1"/>
    <col min="2314" max="2314" width="9.85546875" customWidth="1"/>
    <col min="2315" max="2315" width="10.28515625" customWidth="1"/>
    <col min="2552" max="2552" width="10.28515625" customWidth="1"/>
    <col min="2553" max="2553" width="5.85546875" customWidth="1"/>
    <col min="2554" max="2554" width="6.42578125" customWidth="1"/>
    <col min="2555" max="2555" width="35" customWidth="1"/>
    <col min="2556" max="2556" width="12.140625" customWidth="1"/>
    <col min="2557" max="2557" width="12.85546875" customWidth="1"/>
    <col min="2558" max="2558" width="13.42578125" customWidth="1"/>
    <col min="2559" max="2559" width="12.5703125" customWidth="1"/>
    <col min="2560" max="2561" width="10.85546875" bestFit="1" customWidth="1"/>
    <col min="2562" max="2563" width="9.5703125" bestFit="1" customWidth="1"/>
    <col min="2564" max="2567" width="9.28515625" bestFit="1" customWidth="1"/>
    <col min="2568" max="2568" width="11.7109375" bestFit="1" customWidth="1"/>
    <col min="2569" max="2569" width="11.140625" customWidth="1"/>
    <col min="2570" max="2570" width="9.85546875" customWidth="1"/>
    <col min="2571" max="2571" width="10.28515625" customWidth="1"/>
    <col min="2808" max="2808" width="10.28515625" customWidth="1"/>
    <col min="2809" max="2809" width="5.85546875" customWidth="1"/>
    <col min="2810" max="2810" width="6.42578125" customWidth="1"/>
    <col min="2811" max="2811" width="35" customWidth="1"/>
    <col min="2812" max="2812" width="12.140625" customWidth="1"/>
    <col min="2813" max="2813" width="12.85546875" customWidth="1"/>
    <col min="2814" max="2814" width="13.42578125" customWidth="1"/>
    <col min="2815" max="2815" width="12.5703125" customWidth="1"/>
    <col min="2816" max="2817" width="10.85546875" bestFit="1" customWidth="1"/>
    <col min="2818" max="2819" width="9.5703125" bestFit="1" customWidth="1"/>
    <col min="2820" max="2823" width="9.28515625" bestFit="1" customWidth="1"/>
    <col min="2824" max="2824" width="11.7109375" bestFit="1" customWidth="1"/>
    <col min="2825" max="2825" width="11.140625" customWidth="1"/>
    <col min="2826" max="2826" width="9.85546875" customWidth="1"/>
    <col min="2827" max="2827" width="10.28515625" customWidth="1"/>
    <col min="3064" max="3064" width="10.28515625" customWidth="1"/>
    <col min="3065" max="3065" width="5.85546875" customWidth="1"/>
    <col min="3066" max="3066" width="6.42578125" customWidth="1"/>
    <col min="3067" max="3067" width="35" customWidth="1"/>
    <col min="3068" max="3068" width="12.140625" customWidth="1"/>
    <col min="3069" max="3069" width="12.85546875" customWidth="1"/>
    <col min="3070" max="3070" width="13.42578125" customWidth="1"/>
    <col min="3071" max="3071" width="12.5703125" customWidth="1"/>
    <col min="3072" max="3073" width="10.85546875" bestFit="1" customWidth="1"/>
    <col min="3074" max="3075" width="9.5703125" bestFit="1" customWidth="1"/>
    <col min="3076" max="3079" width="9.28515625" bestFit="1" customWidth="1"/>
    <col min="3080" max="3080" width="11.7109375" bestFit="1" customWidth="1"/>
    <col min="3081" max="3081" width="11.140625" customWidth="1"/>
    <col min="3082" max="3082" width="9.85546875" customWidth="1"/>
    <col min="3083" max="3083" width="10.28515625" customWidth="1"/>
    <col min="3320" max="3320" width="10.28515625" customWidth="1"/>
    <col min="3321" max="3321" width="5.85546875" customWidth="1"/>
    <col min="3322" max="3322" width="6.42578125" customWidth="1"/>
    <col min="3323" max="3323" width="35" customWidth="1"/>
    <col min="3324" max="3324" width="12.140625" customWidth="1"/>
    <col min="3325" max="3325" width="12.85546875" customWidth="1"/>
    <col min="3326" max="3326" width="13.42578125" customWidth="1"/>
    <col min="3327" max="3327" width="12.5703125" customWidth="1"/>
    <col min="3328" max="3329" width="10.85546875" bestFit="1" customWidth="1"/>
    <col min="3330" max="3331" width="9.5703125" bestFit="1" customWidth="1"/>
    <col min="3332" max="3335" width="9.28515625" bestFit="1" customWidth="1"/>
    <col min="3336" max="3336" width="11.7109375" bestFit="1" customWidth="1"/>
    <col min="3337" max="3337" width="11.140625" customWidth="1"/>
    <col min="3338" max="3338" width="9.85546875" customWidth="1"/>
    <col min="3339" max="3339" width="10.28515625" customWidth="1"/>
    <col min="3576" max="3576" width="10.28515625" customWidth="1"/>
    <col min="3577" max="3577" width="5.85546875" customWidth="1"/>
    <col min="3578" max="3578" width="6.42578125" customWidth="1"/>
    <col min="3579" max="3579" width="35" customWidth="1"/>
    <col min="3580" max="3580" width="12.140625" customWidth="1"/>
    <col min="3581" max="3581" width="12.85546875" customWidth="1"/>
    <col min="3582" max="3582" width="13.42578125" customWidth="1"/>
    <col min="3583" max="3583" width="12.5703125" customWidth="1"/>
    <col min="3584" max="3585" width="10.85546875" bestFit="1" customWidth="1"/>
    <col min="3586" max="3587" width="9.5703125" bestFit="1" customWidth="1"/>
    <col min="3588" max="3591" width="9.28515625" bestFit="1" customWidth="1"/>
    <col min="3592" max="3592" width="11.7109375" bestFit="1" customWidth="1"/>
    <col min="3593" max="3593" width="11.140625" customWidth="1"/>
    <col min="3594" max="3594" width="9.85546875" customWidth="1"/>
    <col min="3595" max="3595" width="10.28515625" customWidth="1"/>
    <col min="3832" max="3832" width="10.28515625" customWidth="1"/>
    <col min="3833" max="3833" width="5.85546875" customWidth="1"/>
    <col min="3834" max="3834" width="6.42578125" customWidth="1"/>
    <col min="3835" max="3835" width="35" customWidth="1"/>
    <col min="3836" max="3836" width="12.140625" customWidth="1"/>
    <col min="3837" max="3837" width="12.85546875" customWidth="1"/>
    <col min="3838" max="3838" width="13.42578125" customWidth="1"/>
    <col min="3839" max="3839" width="12.5703125" customWidth="1"/>
    <col min="3840" max="3841" width="10.85546875" bestFit="1" customWidth="1"/>
    <col min="3842" max="3843" width="9.5703125" bestFit="1" customWidth="1"/>
    <col min="3844" max="3847" width="9.28515625" bestFit="1" customWidth="1"/>
    <col min="3848" max="3848" width="11.7109375" bestFit="1" customWidth="1"/>
    <col min="3849" max="3849" width="11.140625" customWidth="1"/>
    <col min="3850" max="3850" width="9.85546875" customWidth="1"/>
    <col min="3851" max="3851" width="10.28515625" customWidth="1"/>
    <col min="4088" max="4088" width="10.28515625" customWidth="1"/>
    <col min="4089" max="4089" width="5.85546875" customWidth="1"/>
    <col min="4090" max="4090" width="6.42578125" customWidth="1"/>
    <col min="4091" max="4091" width="35" customWidth="1"/>
    <col min="4092" max="4092" width="12.140625" customWidth="1"/>
    <col min="4093" max="4093" width="12.85546875" customWidth="1"/>
    <col min="4094" max="4094" width="13.42578125" customWidth="1"/>
    <col min="4095" max="4095" width="12.5703125" customWidth="1"/>
    <col min="4096" max="4097" width="10.85546875" bestFit="1" customWidth="1"/>
    <col min="4098" max="4099" width="9.5703125" bestFit="1" customWidth="1"/>
    <col min="4100" max="4103" width="9.28515625" bestFit="1" customWidth="1"/>
    <col min="4104" max="4104" width="11.7109375" bestFit="1" customWidth="1"/>
    <col min="4105" max="4105" width="11.140625" customWidth="1"/>
    <col min="4106" max="4106" width="9.85546875" customWidth="1"/>
    <col min="4107" max="4107" width="10.28515625" customWidth="1"/>
    <col min="4344" max="4344" width="10.28515625" customWidth="1"/>
    <col min="4345" max="4345" width="5.85546875" customWidth="1"/>
    <col min="4346" max="4346" width="6.42578125" customWidth="1"/>
    <col min="4347" max="4347" width="35" customWidth="1"/>
    <col min="4348" max="4348" width="12.140625" customWidth="1"/>
    <col min="4349" max="4349" width="12.85546875" customWidth="1"/>
    <col min="4350" max="4350" width="13.42578125" customWidth="1"/>
    <col min="4351" max="4351" width="12.5703125" customWidth="1"/>
    <col min="4352" max="4353" width="10.85546875" bestFit="1" customWidth="1"/>
    <col min="4354" max="4355" width="9.5703125" bestFit="1" customWidth="1"/>
    <col min="4356" max="4359" width="9.28515625" bestFit="1" customWidth="1"/>
    <col min="4360" max="4360" width="11.7109375" bestFit="1" customWidth="1"/>
    <col min="4361" max="4361" width="11.140625" customWidth="1"/>
    <col min="4362" max="4362" width="9.85546875" customWidth="1"/>
    <col min="4363" max="4363" width="10.28515625" customWidth="1"/>
    <col min="4600" max="4600" width="10.28515625" customWidth="1"/>
    <col min="4601" max="4601" width="5.85546875" customWidth="1"/>
    <col min="4602" max="4602" width="6.42578125" customWidth="1"/>
    <col min="4603" max="4603" width="35" customWidth="1"/>
    <col min="4604" max="4604" width="12.140625" customWidth="1"/>
    <col min="4605" max="4605" width="12.85546875" customWidth="1"/>
    <col min="4606" max="4606" width="13.42578125" customWidth="1"/>
    <col min="4607" max="4607" width="12.5703125" customWidth="1"/>
    <col min="4608" max="4609" width="10.85546875" bestFit="1" customWidth="1"/>
    <col min="4610" max="4611" width="9.5703125" bestFit="1" customWidth="1"/>
    <col min="4612" max="4615" width="9.28515625" bestFit="1" customWidth="1"/>
    <col min="4616" max="4616" width="11.7109375" bestFit="1" customWidth="1"/>
    <col min="4617" max="4617" width="11.140625" customWidth="1"/>
    <col min="4618" max="4618" width="9.85546875" customWidth="1"/>
    <col min="4619" max="4619" width="10.28515625" customWidth="1"/>
    <col min="4856" max="4856" width="10.28515625" customWidth="1"/>
    <col min="4857" max="4857" width="5.85546875" customWidth="1"/>
    <col min="4858" max="4858" width="6.42578125" customWidth="1"/>
    <col min="4859" max="4859" width="35" customWidth="1"/>
    <col min="4860" max="4860" width="12.140625" customWidth="1"/>
    <col min="4861" max="4861" width="12.85546875" customWidth="1"/>
    <col min="4862" max="4862" width="13.42578125" customWidth="1"/>
    <col min="4863" max="4863" width="12.5703125" customWidth="1"/>
    <col min="4864" max="4865" width="10.85546875" bestFit="1" customWidth="1"/>
    <col min="4866" max="4867" width="9.5703125" bestFit="1" customWidth="1"/>
    <col min="4868" max="4871" width="9.28515625" bestFit="1" customWidth="1"/>
    <col min="4872" max="4872" width="11.7109375" bestFit="1" customWidth="1"/>
    <col min="4873" max="4873" width="11.140625" customWidth="1"/>
    <col min="4874" max="4874" width="9.85546875" customWidth="1"/>
    <col min="4875" max="4875" width="10.28515625" customWidth="1"/>
    <col min="5112" max="5112" width="10.28515625" customWidth="1"/>
    <col min="5113" max="5113" width="5.85546875" customWidth="1"/>
    <col min="5114" max="5114" width="6.42578125" customWidth="1"/>
    <col min="5115" max="5115" width="35" customWidth="1"/>
    <col min="5116" max="5116" width="12.140625" customWidth="1"/>
    <col min="5117" max="5117" width="12.85546875" customWidth="1"/>
    <col min="5118" max="5118" width="13.42578125" customWidth="1"/>
    <col min="5119" max="5119" width="12.5703125" customWidth="1"/>
    <col min="5120" max="5121" width="10.85546875" bestFit="1" customWidth="1"/>
    <col min="5122" max="5123" width="9.5703125" bestFit="1" customWidth="1"/>
    <col min="5124" max="5127" width="9.28515625" bestFit="1" customWidth="1"/>
    <col min="5128" max="5128" width="11.7109375" bestFit="1" customWidth="1"/>
    <col min="5129" max="5129" width="11.140625" customWidth="1"/>
    <col min="5130" max="5130" width="9.85546875" customWidth="1"/>
    <col min="5131" max="5131" width="10.28515625" customWidth="1"/>
    <col min="5368" max="5368" width="10.28515625" customWidth="1"/>
    <col min="5369" max="5369" width="5.85546875" customWidth="1"/>
    <col min="5370" max="5370" width="6.42578125" customWidth="1"/>
    <col min="5371" max="5371" width="35" customWidth="1"/>
    <col min="5372" max="5372" width="12.140625" customWidth="1"/>
    <col min="5373" max="5373" width="12.85546875" customWidth="1"/>
    <col min="5374" max="5374" width="13.42578125" customWidth="1"/>
    <col min="5375" max="5375" width="12.5703125" customWidth="1"/>
    <col min="5376" max="5377" width="10.85546875" bestFit="1" customWidth="1"/>
    <col min="5378" max="5379" width="9.5703125" bestFit="1" customWidth="1"/>
    <col min="5380" max="5383" width="9.28515625" bestFit="1" customWidth="1"/>
    <col min="5384" max="5384" width="11.7109375" bestFit="1" customWidth="1"/>
    <col min="5385" max="5385" width="11.140625" customWidth="1"/>
    <col min="5386" max="5386" width="9.85546875" customWidth="1"/>
    <col min="5387" max="5387" width="10.28515625" customWidth="1"/>
    <col min="5624" max="5624" width="10.28515625" customWidth="1"/>
    <col min="5625" max="5625" width="5.85546875" customWidth="1"/>
    <col min="5626" max="5626" width="6.42578125" customWidth="1"/>
    <col min="5627" max="5627" width="35" customWidth="1"/>
    <col min="5628" max="5628" width="12.140625" customWidth="1"/>
    <col min="5629" max="5629" width="12.85546875" customWidth="1"/>
    <col min="5630" max="5630" width="13.42578125" customWidth="1"/>
    <col min="5631" max="5631" width="12.5703125" customWidth="1"/>
    <col min="5632" max="5633" width="10.85546875" bestFit="1" customWidth="1"/>
    <col min="5634" max="5635" width="9.5703125" bestFit="1" customWidth="1"/>
    <col min="5636" max="5639" width="9.28515625" bestFit="1" customWidth="1"/>
    <col min="5640" max="5640" width="11.7109375" bestFit="1" customWidth="1"/>
    <col min="5641" max="5641" width="11.140625" customWidth="1"/>
    <col min="5642" max="5642" width="9.85546875" customWidth="1"/>
    <col min="5643" max="5643" width="10.28515625" customWidth="1"/>
    <col min="5880" max="5880" width="10.28515625" customWidth="1"/>
    <col min="5881" max="5881" width="5.85546875" customWidth="1"/>
    <col min="5882" max="5882" width="6.42578125" customWidth="1"/>
    <col min="5883" max="5883" width="35" customWidth="1"/>
    <col min="5884" max="5884" width="12.140625" customWidth="1"/>
    <col min="5885" max="5885" width="12.85546875" customWidth="1"/>
    <col min="5886" max="5886" width="13.42578125" customWidth="1"/>
    <col min="5887" max="5887" width="12.5703125" customWidth="1"/>
    <col min="5888" max="5889" width="10.85546875" bestFit="1" customWidth="1"/>
    <col min="5890" max="5891" width="9.5703125" bestFit="1" customWidth="1"/>
    <col min="5892" max="5895" width="9.28515625" bestFit="1" customWidth="1"/>
    <col min="5896" max="5896" width="11.7109375" bestFit="1" customWidth="1"/>
    <col min="5897" max="5897" width="11.140625" customWidth="1"/>
    <col min="5898" max="5898" width="9.85546875" customWidth="1"/>
    <col min="5899" max="5899" width="10.28515625" customWidth="1"/>
    <col min="6136" max="6136" width="10.28515625" customWidth="1"/>
    <col min="6137" max="6137" width="5.85546875" customWidth="1"/>
    <col min="6138" max="6138" width="6.42578125" customWidth="1"/>
    <col min="6139" max="6139" width="35" customWidth="1"/>
    <col min="6140" max="6140" width="12.140625" customWidth="1"/>
    <col min="6141" max="6141" width="12.85546875" customWidth="1"/>
    <col min="6142" max="6142" width="13.42578125" customWidth="1"/>
    <col min="6143" max="6143" width="12.5703125" customWidth="1"/>
    <col min="6144" max="6145" width="10.85546875" bestFit="1" customWidth="1"/>
    <col min="6146" max="6147" width="9.5703125" bestFit="1" customWidth="1"/>
    <col min="6148" max="6151" width="9.28515625" bestFit="1" customWidth="1"/>
    <col min="6152" max="6152" width="11.7109375" bestFit="1" customWidth="1"/>
    <col min="6153" max="6153" width="11.140625" customWidth="1"/>
    <col min="6154" max="6154" width="9.85546875" customWidth="1"/>
    <col min="6155" max="6155" width="10.28515625" customWidth="1"/>
    <col min="6392" max="6392" width="10.28515625" customWidth="1"/>
    <col min="6393" max="6393" width="5.85546875" customWidth="1"/>
    <col min="6394" max="6394" width="6.42578125" customWidth="1"/>
    <col min="6395" max="6395" width="35" customWidth="1"/>
    <col min="6396" max="6396" width="12.140625" customWidth="1"/>
    <col min="6397" max="6397" width="12.85546875" customWidth="1"/>
    <col min="6398" max="6398" width="13.42578125" customWidth="1"/>
    <col min="6399" max="6399" width="12.5703125" customWidth="1"/>
    <col min="6400" max="6401" width="10.85546875" bestFit="1" customWidth="1"/>
    <col min="6402" max="6403" width="9.5703125" bestFit="1" customWidth="1"/>
    <col min="6404" max="6407" width="9.28515625" bestFit="1" customWidth="1"/>
    <col min="6408" max="6408" width="11.7109375" bestFit="1" customWidth="1"/>
    <col min="6409" max="6409" width="11.140625" customWidth="1"/>
    <col min="6410" max="6410" width="9.85546875" customWidth="1"/>
    <col min="6411" max="6411" width="10.28515625" customWidth="1"/>
    <col min="6648" max="6648" width="10.28515625" customWidth="1"/>
    <col min="6649" max="6649" width="5.85546875" customWidth="1"/>
    <col min="6650" max="6650" width="6.42578125" customWidth="1"/>
    <col min="6651" max="6651" width="35" customWidth="1"/>
    <col min="6652" max="6652" width="12.140625" customWidth="1"/>
    <col min="6653" max="6653" width="12.85546875" customWidth="1"/>
    <col min="6654" max="6654" width="13.42578125" customWidth="1"/>
    <col min="6655" max="6655" width="12.5703125" customWidth="1"/>
    <col min="6656" max="6657" width="10.85546875" bestFit="1" customWidth="1"/>
    <col min="6658" max="6659" width="9.5703125" bestFit="1" customWidth="1"/>
    <col min="6660" max="6663" width="9.28515625" bestFit="1" customWidth="1"/>
    <col min="6664" max="6664" width="11.7109375" bestFit="1" customWidth="1"/>
    <col min="6665" max="6665" width="11.140625" customWidth="1"/>
    <col min="6666" max="6666" width="9.85546875" customWidth="1"/>
    <col min="6667" max="6667" width="10.28515625" customWidth="1"/>
    <col min="6904" max="6904" width="10.28515625" customWidth="1"/>
    <col min="6905" max="6905" width="5.85546875" customWidth="1"/>
    <col min="6906" max="6906" width="6.42578125" customWidth="1"/>
    <col min="6907" max="6907" width="35" customWidth="1"/>
    <col min="6908" max="6908" width="12.140625" customWidth="1"/>
    <col min="6909" max="6909" width="12.85546875" customWidth="1"/>
    <col min="6910" max="6910" width="13.42578125" customWidth="1"/>
    <col min="6911" max="6911" width="12.5703125" customWidth="1"/>
    <col min="6912" max="6913" width="10.85546875" bestFit="1" customWidth="1"/>
    <col min="6914" max="6915" width="9.5703125" bestFit="1" customWidth="1"/>
    <col min="6916" max="6919" width="9.28515625" bestFit="1" customWidth="1"/>
    <col min="6920" max="6920" width="11.7109375" bestFit="1" customWidth="1"/>
    <col min="6921" max="6921" width="11.140625" customWidth="1"/>
    <col min="6922" max="6922" width="9.85546875" customWidth="1"/>
    <col min="6923" max="6923" width="10.28515625" customWidth="1"/>
    <col min="7160" max="7160" width="10.28515625" customWidth="1"/>
    <col min="7161" max="7161" width="5.85546875" customWidth="1"/>
    <col min="7162" max="7162" width="6.42578125" customWidth="1"/>
    <col min="7163" max="7163" width="35" customWidth="1"/>
    <col min="7164" max="7164" width="12.140625" customWidth="1"/>
    <col min="7165" max="7165" width="12.85546875" customWidth="1"/>
    <col min="7166" max="7166" width="13.42578125" customWidth="1"/>
    <col min="7167" max="7167" width="12.5703125" customWidth="1"/>
    <col min="7168" max="7169" width="10.85546875" bestFit="1" customWidth="1"/>
    <col min="7170" max="7171" width="9.5703125" bestFit="1" customWidth="1"/>
    <col min="7172" max="7175" width="9.28515625" bestFit="1" customWidth="1"/>
    <col min="7176" max="7176" width="11.7109375" bestFit="1" customWidth="1"/>
    <col min="7177" max="7177" width="11.140625" customWidth="1"/>
    <col min="7178" max="7178" width="9.85546875" customWidth="1"/>
    <col min="7179" max="7179" width="10.28515625" customWidth="1"/>
    <col min="7416" max="7416" width="10.28515625" customWidth="1"/>
    <col min="7417" max="7417" width="5.85546875" customWidth="1"/>
    <col min="7418" max="7418" width="6.42578125" customWidth="1"/>
    <col min="7419" max="7419" width="35" customWidth="1"/>
    <col min="7420" max="7420" width="12.140625" customWidth="1"/>
    <col min="7421" max="7421" width="12.85546875" customWidth="1"/>
    <col min="7422" max="7422" width="13.42578125" customWidth="1"/>
    <col min="7423" max="7423" width="12.5703125" customWidth="1"/>
    <col min="7424" max="7425" width="10.85546875" bestFit="1" customWidth="1"/>
    <col min="7426" max="7427" width="9.5703125" bestFit="1" customWidth="1"/>
    <col min="7428" max="7431" width="9.28515625" bestFit="1" customWidth="1"/>
    <col min="7432" max="7432" width="11.7109375" bestFit="1" customWidth="1"/>
    <col min="7433" max="7433" width="11.140625" customWidth="1"/>
    <col min="7434" max="7434" width="9.85546875" customWidth="1"/>
    <col min="7435" max="7435" width="10.28515625" customWidth="1"/>
    <col min="7672" max="7672" width="10.28515625" customWidth="1"/>
    <col min="7673" max="7673" width="5.85546875" customWidth="1"/>
    <col min="7674" max="7674" width="6.42578125" customWidth="1"/>
    <col min="7675" max="7675" width="35" customWidth="1"/>
    <col min="7676" max="7676" width="12.140625" customWidth="1"/>
    <col min="7677" max="7677" width="12.85546875" customWidth="1"/>
    <col min="7678" max="7678" width="13.42578125" customWidth="1"/>
    <col min="7679" max="7679" width="12.5703125" customWidth="1"/>
    <col min="7680" max="7681" width="10.85546875" bestFit="1" customWidth="1"/>
    <col min="7682" max="7683" width="9.5703125" bestFit="1" customWidth="1"/>
    <col min="7684" max="7687" width="9.28515625" bestFit="1" customWidth="1"/>
    <col min="7688" max="7688" width="11.7109375" bestFit="1" customWidth="1"/>
    <col min="7689" max="7689" width="11.140625" customWidth="1"/>
    <col min="7690" max="7690" width="9.85546875" customWidth="1"/>
    <col min="7691" max="7691" width="10.28515625" customWidth="1"/>
    <col min="7928" max="7928" width="10.28515625" customWidth="1"/>
    <col min="7929" max="7929" width="5.85546875" customWidth="1"/>
    <col min="7930" max="7930" width="6.42578125" customWidth="1"/>
    <col min="7931" max="7931" width="35" customWidth="1"/>
    <col min="7932" max="7932" width="12.140625" customWidth="1"/>
    <col min="7933" max="7933" width="12.85546875" customWidth="1"/>
    <col min="7934" max="7934" width="13.42578125" customWidth="1"/>
    <col min="7935" max="7935" width="12.5703125" customWidth="1"/>
    <col min="7936" max="7937" width="10.85546875" bestFit="1" customWidth="1"/>
    <col min="7938" max="7939" width="9.5703125" bestFit="1" customWidth="1"/>
    <col min="7940" max="7943" width="9.28515625" bestFit="1" customWidth="1"/>
    <col min="7944" max="7944" width="11.7109375" bestFit="1" customWidth="1"/>
    <col min="7945" max="7945" width="11.140625" customWidth="1"/>
    <col min="7946" max="7946" width="9.85546875" customWidth="1"/>
    <col min="7947" max="7947" width="10.28515625" customWidth="1"/>
    <col min="8184" max="8184" width="10.28515625" customWidth="1"/>
    <col min="8185" max="8185" width="5.85546875" customWidth="1"/>
    <col min="8186" max="8186" width="6.42578125" customWidth="1"/>
    <col min="8187" max="8187" width="35" customWidth="1"/>
    <col min="8188" max="8188" width="12.140625" customWidth="1"/>
    <col min="8189" max="8189" width="12.85546875" customWidth="1"/>
    <col min="8190" max="8190" width="13.42578125" customWidth="1"/>
    <col min="8191" max="8191" width="12.5703125" customWidth="1"/>
    <col min="8192" max="8193" width="10.85546875" bestFit="1" customWidth="1"/>
    <col min="8194" max="8195" width="9.5703125" bestFit="1" customWidth="1"/>
    <col min="8196" max="8199" width="9.28515625" bestFit="1" customWidth="1"/>
    <col min="8200" max="8200" width="11.7109375" bestFit="1" customWidth="1"/>
    <col min="8201" max="8201" width="11.140625" customWidth="1"/>
    <col min="8202" max="8202" width="9.85546875" customWidth="1"/>
    <col min="8203" max="8203" width="10.28515625" customWidth="1"/>
    <col min="8440" max="8440" width="10.28515625" customWidth="1"/>
    <col min="8441" max="8441" width="5.85546875" customWidth="1"/>
    <col min="8442" max="8442" width="6.42578125" customWidth="1"/>
    <col min="8443" max="8443" width="35" customWidth="1"/>
    <col min="8444" max="8444" width="12.140625" customWidth="1"/>
    <col min="8445" max="8445" width="12.85546875" customWidth="1"/>
    <col min="8446" max="8446" width="13.42578125" customWidth="1"/>
    <col min="8447" max="8447" width="12.5703125" customWidth="1"/>
    <col min="8448" max="8449" width="10.85546875" bestFit="1" customWidth="1"/>
    <col min="8450" max="8451" width="9.5703125" bestFit="1" customWidth="1"/>
    <col min="8452" max="8455" width="9.28515625" bestFit="1" customWidth="1"/>
    <col min="8456" max="8456" width="11.7109375" bestFit="1" customWidth="1"/>
    <col min="8457" max="8457" width="11.140625" customWidth="1"/>
    <col min="8458" max="8458" width="9.85546875" customWidth="1"/>
    <col min="8459" max="8459" width="10.28515625" customWidth="1"/>
    <col min="8696" max="8696" width="10.28515625" customWidth="1"/>
    <col min="8697" max="8697" width="5.85546875" customWidth="1"/>
    <col min="8698" max="8698" width="6.42578125" customWidth="1"/>
    <col min="8699" max="8699" width="35" customWidth="1"/>
    <col min="8700" max="8700" width="12.140625" customWidth="1"/>
    <col min="8701" max="8701" width="12.85546875" customWidth="1"/>
    <col min="8702" max="8702" width="13.42578125" customWidth="1"/>
    <col min="8703" max="8703" width="12.5703125" customWidth="1"/>
    <col min="8704" max="8705" width="10.85546875" bestFit="1" customWidth="1"/>
    <col min="8706" max="8707" width="9.5703125" bestFit="1" customWidth="1"/>
    <col min="8708" max="8711" width="9.28515625" bestFit="1" customWidth="1"/>
    <col min="8712" max="8712" width="11.7109375" bestFit="1" customWidth="1"/>
    <col min="8713" max="8713" width="11.140625" customWidth="1"/>
    <col min="8714" max="8714" width="9.85546875" customWidth="1"/>
    <col min="8715" max="8715" width="10.28515625" customWidth="1"/>
    <col min="8952" max="8952" width="10.28515625" customWidth="1"/>
    <col min="8953" max="8953" width="5.85546875" customWidth="1"/>
    <col min="8954" max="8954" width="6.42578125" customWidth="1"/>
    <col min="8955" max="8955" width="35" customWidth="1"/>
    <col min="8956" max="8956" width="12.140625" customWidth="1"/>
    <col min="8957" max="8957" width="12.85546875" customWidth="1"/>
    <col min="8958" max="8958" width="13.42578125" customWidth="1"/>
    <col min="8959" max="8959" width="12.5703125" customWidth="1"/>
    <col min="8960" max="8961" width="10.85546875" bestFit="1" customWidth="1"/>
    <col min="8962" max="8963" width="9.5703125" bestFit="1" customWidth="1"/>
    <col min="8964" max="8967" width="9.28515625" bestFit="1" customWidth="1"/>
    <col min="8968" max="8968" width="11.7109375" bestFit="1" customWidth="1"/>
    <col min="8969" max="8969" width="11.140625" customWidth="1"/>
    <col min="8970" max="8970" width="9.85546875" customWidth="1"/>
    <col min="8971" max="8971" width="10.28515625" customWidth="1"/>
    <col min="9208" max="9208" width="10.28515625" customWidth="1"/>
    <col min="9209" max="9209" width="5.85546875" customWidth="1"/>
    <col min="9210" max="9210" width="6.42578125" customWidth="1"/>
    <col min="9211" max="9211" width="35" customWidth="1"/>
    <col min="9212" max="9212" width="12.140625" customWidth="1"/>
    <col min="9213" max="9213" width="12.85546875" customWidth="1"/>
    <col min="9214" max="9214" width="13.42578125" customWidth="1"/>
    <col min="9215" max="9215" width="12.5703125" customWidth="1"/>
    <col min="9216" max="9217" width="10.85546875" bestFit="1" customWidth="1"/>
    <col min="9218" max="9219" width="9.5703125" bestFit="1" customWidth="1"/>
    <col min="9220" max="9223" width="9.28515625" bestFit="1" customWidth="1"/>
    <col min="9224" max="9224" width="11.7109375" bestFit="1" customWidth="1"/>
    <col min="9225" max="9225" width="11.140625" customWidth="1"/>
    <col min="9226" max="9226" width="9.85546875" customWidth="1"/>
    <col min="9227" max="9227" width="10.28515625" customWidth="1"/>
    <col min="9464" max="9464" width="10.28515625" customWidth="1"/>
    <col min="9465" max="9465" width="5.85546875" customWidth="1"/>
    <col min="9466" max="9466" width="6.42578125" customWidth="1"/>
    <col min="9467" max="9467" width="35" customWidth="1"/>
    <col min="9468" max="9468" width="12.140625" customWidth="1"/>
    <col min="9469" max="9469" width="12.85546875" customWidth="1"/>
    <col min="9470" max="9470" width="13.42578125" customWidth="1"/>
    <col min="9471" max="9471" width="12.5703125" customWidth="1"/>
    <col min="9472" max="9473" width="10.85546875" bestFit="1" customWidth="1"/>
    <col min="9474" max="9475" width="9.5703125" bestFit="1" customWidth="1"/>
    <col min="9476" max="9479" width="9.28515625" bestFit="1" customWidth="1"/>
    <col min="9480" max="9480" width="11.7109375" bestFit="1" customWidth="1"/>
    <col min="9481" max="9481" width="11.140625" customWidth="1"/>
    <col min="9482" max="9482" width="9.85546875" customWidth="1"/>
    <col min="9483" max="9483" width="10.28515625" customWidth="1"/>
    <col min="9720" max="9720" width="10.28515625" customWidth="1"/>
    <col min="9721" max="9721" width="5.85546875" customWidth="1"/>
    <col min="9722" max="9722" width="6.42578125" customWidth="1"/>
    <col min="9723" max="9723" width="35" customWidth="1"/>
    <col min="9724" max="9724" width="12.140625" customWidth="1"/>
    <col min="9725" max="9725" width="12.85546875" customWidth="1"/>
    <col min="9726" max="9726" width="13.42578125" customWidth="1"/>
    <col min="9727" max="9727" width="12.5703125" customWidth="1"/>
    <col min="9728" max="9729" width="10.85546875" bestFit="1" customWidth="1"/>
    <col min="9730" max="9731" width="9.5703125" bestFit="1" customWidth="1"/>
    <col min="9732" max="9735" width="9.28515625" bestFit="1" customWidth="1"/>
    <col min="9736" max="9736" width="11.7109375" bestFit="1" customWidth="1"/>
    <col min="9737" max="9737" width="11.140625" customWidth="1"/>
    <col min="9738" max="9738" width="9.85546875" customWidth="1"/>
    <col min="9739" max="9739" width="10.28515625" customWidth="1"/>
    <col min="9976" max="9976" width="10.28515625" customWidth="1"/>
    <col min="9977" max="9977" width="5.85546875" customWidth="1"/>
    <col min="9978" max="9978" width="6.42578125" customWidth="1"/>
    <col min="9979" max="9979" width="35" customWidth="1"/>
    <col min="9980" max="9980" width="12.140625" customWidth="1"/>
    <col min="9981" max="9981" width="12.85546875" customWidth="1"/>
    <col min="9982" max="9982" width="13.42578125" customWidth="1"/>
    <col min="9983" max="9983" width="12.5703125" customWidth="1"/>
    <col min="9984" max="9985" width="10.85546875" bestFit="1" customWidth="1"/>
    <col min="9986" max="9987" width="9.5703125" bestFit="1" customWidth="1"/>
    <col min="9988" max="9991" width="9.28515625" bestFit="1" customWidth="1"/>
    <col min="9992" max="9992" width="11.7109375" bestFit="1" customWidth="1"/>
    <col min="9993" max="9993" width="11.140625" customWidth="1"/>
    <col min="9994" max="9994" width="9.85546875" customWidth="1"/>
    <col min="9995" max="9995" width="10.28515625" customWidth="1"/>
    <col min="10232" max="10232" width="10.28515625" customWidth="1"/>
    <col min="10233" max="10233" width="5.85546875" customWidth="1"/>
    <col min="10234" max="10234" width="6.42578125" customWidth="1"/>
    <col min="10235" max="10235" width="35" customWidth="1"/>
    <col min="10236" max="10236" width="12.140625" customWidth="1"/>
    <col min="10237" max="10237" width="12.85546875" customWidth="1"/>
    <col min="10238" max="10238" width="13.42578125" customWidth="1"/>
    <col min="10239" max="10239" width="12.5703125" customWidth="1"/>
    <col min="10240" max="10241" width="10.85546875" bestFit="1" customWidth="1"/>
    <col min="10242" max="10243" width="9.5703125" bestFit="1" customWidth="1"/>
    <col min="10244" max="10247" width="9.28515625" bestFit="1" customWidth="1"/>
    <col min="10248" max="10248" width="11.7109375" bestFit="1" customWidth="1"/>
    <col min="10249" max="10249" width="11.140625" customWidth="1"/>
    <col min="10250" max="10250" width="9.85546875" customWidth="1"/>
    <col min="10251" max="10251" width="10.28515625" customWidth="1"/>
    <col min="10488" max="10488" width="10.28515625" customWidth="1"/>
    <col min="10489" max="10489" width="5.85546875" customWidth="1"/>
    <col min="10490" max="10490" width="6.42578125" customWidth="1"/>
    <col min="10491" max="10491" width="35" customWidth="1"/>
    <col min="10492" max="10492" width="12.140625" customWidth="1"/>
    <col min="10493" max="10493" width="12.85546875" customWidth="1"/>
    <col min="10494" max="10494" width="13.42578125" customWidth="1"/>
    <col min="10495" max="10495" width="12.5703125" customWidth="1"/>
    <col min="10496" max="10497" width="10.85546875" bestFit="1" customWidth="1"/>
    <col min="10498" max="10499" width="9.5703125" bestFit="1" customWidth="1"/>
    <col min="10500" max="10503" width="9.28515625" bestFit="1" customWidth="1"/>
    <col min="10504" max="10504" width="11.7109375" bestFit="1" customWidth="1"/>
    <col min="10505" max="10505" width="11.140625" customWidth="1"/>
    <col min="10506" max="10506" width="9.85546875" customWidth="1"/>
    <col min="10507" max="10507" width="10.28515625" customWidth="1"/>
    <col min="10744" max="10744" width="10.28515625" customWidth="1"/>
    <col min="10745" max="10745" width="5.85546875" customWidth="1"/>
    <col min="10746" max="10746" width="6.42578125" customWidth="1"/>
    <col min="10747" max="10747" width="35" customWidth="1"/>
    <col min="10748" max="10748" width="12.140625" customWidth="1"/>
    <col min="10749" max="10749" width="12.85546875" customWidth="1"/>
    <col min="10750" max="10750" width="13.42578125" customWidth="1"/>
    <col min="10751" max="10751" width="12.5703125" customWidth="1"/>
    <col min="10752" max="10753" width="10.85546875" bestFit="1" customWidth="1"/>
    <col min="10754" max="10755" width="9.5703125" bestFit="1" customWidth="1"/>
    <col min="10756" max="10759" width="9.28515625" bestFit="1" customWidth="1"/>
    <col min="10760" max="10760" width="11.7109375" bestFit="1" customWidth="1"/>
    <col min="10761" max="10761" width="11.140625" customWidth="1"/>
    <col min="10762" max="10762" width="9.85546875" customWidth="1"/>
    <col min="10763" max="10763" width="10.28515625" customWidth="1"/>
    <col min="11000" max="11000" width="10.28515625" customWidth="1"/>
    <col min="11001" max="11001" width="5.85546875" customWidth="1"/>
    <col min="11002" max="11002" width="6.42578125" customWidth="1"/>
    <col min="11003" max="11003" width="35" customWidth="1"/>
    <col min="11004" max="11004" width="12.140625" customWidth="1"/>
    <col min="11005" max="11005" width="12.85546875" customWidth="1"/>
    <col min="11006" max="11006" width="13.42578125" customWidth="1"/>
    <col min="11007" max="11007" width="12.5703125" customWidth="1"/>
    <col min="11008" max="11009" width="10.85546875" bestFit="1" customWidth="1"/>
    <col min="11010" max="11011" width="9.5703125" bestFit="1" customWidth="1"/>
    <col min="11012" max="11015" width="9.28515625" bestFit="1" customWidth="1"/>
    <col min="11016" max="11016" width="11.7109375" bestFit="1" customWidth="1"/>
    <col min="11017" max="11017" width="11.140625" customWidth="1"/>
    <col min="11018" max="11018" width="9.85546875" customWidth="1"/>
    <col min="11019" max="11019" width="10.28515625" customWidth="1"/>
    <col min="11256" max="11256" width="10.28515625" customWidth="1"/>
    <col min="11257" max="11257" width="5.85546875" customWidth="1"/>
    <col min="11258" max="11258" width="6.42578125" customWidth="1"/>
    <col min="11259" max="11259" width="35" customWidth="1"/>
    <col min="11260" max="11260" width="12.140625" customWidth="1"/>
    <col min="11261" max="11261" width="12.85546875" customWidth="1"/>
    <col min="11262" max="11262" width="13.42578125" customWidth="1"/>
    <col min="11263" max="11263" width="12.5703125" customWidth="1"/>
    <col min="11264" max="11265" width="10.85546875" bestFit="1" customWidth="1"/>
    <col min="11266" max="11267" width="9.5703125" bestFit="1" customWidth="1"/>
    <col min="11268" max="11271" width="9.28515625" bestFit="1" customWidth="1"/>
    <col min="11272" max="11272" width="11.7109375" bestFit="1" customWidth="1"/>
    <col min="11273" max="11273" width="11.140625" customWidth="1"/>
    <col min="11274" max="11274" width="9.85546875" customWidth="1"/>
    <col min="11275" max="11275" width="10.28515625" customWidth="1"/>
    <col min="11512" max="11512" width="10.28515625" customWidth="1"/>
    <col min="11513" max="11513" width="5.85546875" customWidth="1"/>
    <col min="11514" max="11514" width="6.42578125" customWidth="1"/>
    <col min="11515" max="11515" width="35" customWidth="1"/>
    <col min="11516" max="11516" width="12.140625" customWidth="1"/>
    <col min="11517" max="11517" width="12.85546875" customWidth="1"/>
    <col min="11518" max="11518" width="13.42578125" customWidth="1"/>
    <col min="11519" max="11519" width="12.5703125" customWidth="1"/>
    <col min="11520" max="11521" width="10.85546875" bestFit="1" customWidth="1"/>
    <col min="11522" max="11523" width="9.5703125" bestFit="1" customWidth="1"/>
    <col min="11524" max="11527" width="9.28515625" bestFit="1" customWidth="1"/>
    <col min="11528" max="11528" width="11.7109375" bestFit="1" customWidth="1"/>
    <col min="11529" max="11529" width="11.140625" customWidth="1"/>
    <col min="11530" max="11530" width="9.85546875" customWidth="1"/>
    <col min="11531" max="11531" width="10.28515625" customWidth="1"/>
    <col min="11768" max="11768" width="10.28515625" customWidth="1"/>
    <col min="11769" max="11769" width="5.85546875" customWidth="1"/>
    <col min="11770" max="11770" width="6.42578125" customWidth="1"/>
    <col min="11771" max="11771" width="35" customWidth="1"/>
    <col min="11772" max="11772" width="12.140625" customWidth="1"/>
    <col min="11773" max="11773" width="12.85546875" customWidth="1"/>
    <col min="11774" max="11774" width="13.42578125" customWidth="1"/>
    <col min="11775" max="11775" width="12.5703125" customWidth="1"/>
    <col min="11776" max="11777" width="10.85546875" bestFit="1" customWidth="1"/>
    <col min="11778" max="11779" width="9.5703125" bestFit="1" customWidth="1"/>
    <col min="11780" max="11783" width="9.28515625" bestFit="1" customWidth="1"/>
    <col min="11784" max="11784" width="11.7109375" bestFit="1" customWidth="1"/>
    <col min="11785" max="11785" width="11.140625" customWidth="1"/>
    <col min="11786" max="11786" width="9.85546875" customWidth="1"/>
    <col min="11787" max="11787" width="10.28515625" customWidth="1"/>
    <col min="12024" max="12024" width="10.28515625" customWidth="1"/>
    <col min="12025" max="12025" width="5.85546875" customWidth="1"/>
    <col min="12026" max="12026" width="6.42578125" customWidth="1"/>
    <col min="12027" max="12027" width="35" customWidth="1"/>
    <col min="12028" max="12028" width="12.140625" customWidth="1"/>
    <col min="12029" max="12029" width="12.85546875" customWidth="1"/>
    <col min="12030" max="12030" width="13.42578125" customWidth="1"/>
    <col min="12031" max="12031" width="12.5703125" customWidth="1"/>
    <col min="12032" max="12033" width="10.85546875" bestFit="1" customWidth="1"/>
    <col min="12034" max="12035" width="9.5703125" bestFit="1" customWidth="1"/>
    <col min="12036" max="12039" width="9.28515625" bestFit="1" customWidth="1"/>
    <col min="12040" max="12040" width="11.7109375" bestFit="1" customWidth="1"/>
    <col min="12041" max="12041" width="11.140625" customWidth="1"/>
    <col min="12042" max="12042" width="9.85546875" customWidth="1"/>
    <col min="12043" max="12043" width="10.28515625" customWidth="1"/>
    <col min="12280" max="12280" width="10.28515625" customWidth="1"/>
    <col min="12281" max="12281" width="5.85546875" customWidth="1"/>
    <col min="12282" max="12282" width="6.42578125" customWidth="1"/>
    <col min="12283" max="12283" width="35" customWidth="1"/>
    <col min="12284" max="12284" width="12.140625" customWidth="1"/>
    <col min="12285" max="12285" width="12.85546875" customWidth="1"/>
    <col min="12286" max="12286" width="13.42578125" customWidth="1"/>
    <col min="12287" max="12287" width="12.5703125" customWidth="1"/>
    <col min="12288" max="12289" width="10.85546875" bestFit="1" customWidth="1"/>
    <col min="12290" max="12291" width="9.5703125" bestFit="1" customWidth="1"/>
    <col min="12292" max="12295" width="9.28515625" bestFit="1" customWidth="1"/>
    <col min="12296" max="12296" width="11.7109375" bestFit="1" customWidth="1"/>
    <col min="12297" max="12297" width="11.140625" customWidth="1"/>
    <col min="12298" max="12298" width="9.85546875" customWidth="1"/>
    <col min="12299" max="12299" width="10.28515625" customWidth="1"/>
    <col min="12536" max="12536" width="10.28515625" customWidth="1"/>
    <col min="12537" max="12537" width="5.85546875" customWidth="1"/>
    <col min="12538" max="12538" width="6.42578125" customWidth="1"/>
    <col min="12539" max="12539" width="35" customWidth="1"/>
    <col min="12540" max="12540" width="12.140625" customWidth="1"/>
    <col min="12541" max="12541" width="12.85546875" customWidth="1"/>
    <col min="12542" max="12542" width="13.42578125" customWidth="1"/>
    <col min="12543" max="12543" width="12.5703125" customWidth="1"/>
    <col min="12544" max="12545" width="10.85546875" bestFit="1" customWidth="1"/>
    <col min="12546" max="12547" width="9.5703125" bestFit="1" customWidth="1"/>
    <col min="12548" max="12551" width="9.28515625" bestFit="1" customWidth="1"/>
    <col min="12552" max="12552" width="11.7109375" bestFit="1" customWidth="1"/>
    <col min="12553" max="12553" width="11.140625" customWidth="1"/>
    <col min="12554" max="12554" width="9.85546875" customWidth="1"/>
    <col min="12555" max="12555" width="10.28515625" customWidth="1"/>
    <col min="12792" max="12792" width="10.28515625" customWidth="1"/>
    <col min="12793" max="12793" width="5.85546875" customWidth="1"/>
    <col min="12794" max="12794" width="6.42578125" customWidth="1"/>
    <col min="12795" max="12795" width="35" customWidth="1"/>
    <col min="12796" max="12796" width="12.140625" customWidth="1"/>
    <col min="12797" max="12797" width="12.85546875" customWidth="1"/>
    <col min="12798" max="12798" width="13.42578125" customWidth="1"/>
    <col min="12799" max="12799" width="12.5703125" customWidth="1"/>
    <col min="12800" max="12801" width="10.85546875" bestFit="1" customWidth="1"/>
    <col min="12802" max="12803" width="9.5703125" bestFit="1" customWidth="1"/>
    <col min="12804" max="12807" width="9.28515625" bestFit="1" customWidth="1"/>
    <col min="12808" max="12808" width="11.7109375" bestFit="1" customWidth="1"/>
    <col min="12809" max="12809" width="11.140625" customWidth="1"/>
    <col min="12810" max="12810" width="9.85546875" customWidth="1"/>
    <col min="12811" max="12811" width="10.28515625" customWidth="1"/>
    <col min="13048" max="13048" width="10.28515625" customWidth="1"/>
    <col min="13049" max="13049" width="5.85546875" customWidth="1"/>
    <col min="13050" max="13050" width="6.42578125" customWidth="1"/>
    <col min="13051" max="13051" width="35" customWidth="1"/>
    <col min="13052" max="13052" width="12.140625" customWidth="1"/>
    <col min="13053" max="13053" width="12.85546875" customWidth="1"/>
    <col min="13054" max="13054" width="13.42578125" customWidth="1"/>
    <col min="13055" max="13055" width="12.5703125" customWidth="1"/>
    <col min="13056" max="13057" width="10.85546875" bestFit="1" customWidth="1"/>
    <col min="13058" max="13059" width="9.5703125" bestFit="1" customWidth="1"/>
    <col min="13060" max="13063" width="9.28515625" bestFit="1" customWidth="1"/>
    <col min="13064" max="13064" width="11.7109375" bestFit="1" customWidth="1"/>
    <col min="13065" max="13065" width="11.140625" customWidth="1"/>
    <col min="13066" max="13066" width="9.85546875" customWidth="1"/>
    <col min="13067" max="13067" width="10.28515625" customWidth="1"/>
    <col min="13304" max="13304" width="10.28515625" customWidth="1"/>
    <col min="13305" max="13305" width="5.85546875" customWidth="1"/>
    <col min="13306" max="13306" width="6.42578125" customWidth="1"/>
    <col min="13307" max="13307" width="35" customWidth="1"/>
    <col min="13308" max="13308" width="12.140625" customWidth="1"/>
    <col min="13309" max="13309" width="12.85546875" customWidth="1"/>
    <col min="13310" max="13310" width="13.42578125" customWidth="1"/>
    <col min="13311" max="13311" width="12.5703125" customWidth="1"/>
    <col min="13312" max="13313" width="10.85546875" bestFit="1" customWidth="1"/>
    <col min="13314" max="13315" width="9.5703125" bestFit="1" customWidth="1"/>
    <col min="13316" max="13319" width="9.28515625" bestFit="1" customWidth="1"/>
    <col min="13320" max="13320" width="11.7109375" bestFit="1" customWidth="1"/>
    <col min="13321" max="13321" width="11.140625" customWidth="1"/>
    <col min="13322" max="13322" width="9.85546875" customWidth="1"/>
    <col min="13323" max="13323" width="10.28515625" customWidth="1"/>
    <col min="13560" max="13560" width="10.28515625" customWidth="1"/>
    <col min="13561" max="13561" width="5.85546875" customWidth="1"/>
    <col min="13562" max="13562" width="6.42578125" customWidth="1"/>
    <col min="13563" max="13563" width="35" customWidth="1"/>
    <col min="13564" max="13564" width="12.140625" customWidth="1"/>
    <col min="13565" max="13565" width="12.85546875" customWidth="1"/>
    <col min="13566" max="13566" width="13.42578125" customWidth="1"/>
    <col min="13567" max="13567" width="12.5703125" customWidth="1"/>
    <col min="13568" max="13569" width="10.85546875" bestFit="1" customWidth="1"/>
    <col min="13570" max="13571" width="9.5703125" bestFit="1" customWidth="1"/>
    <col min="13572" max="13575" width="9.28515625" bestFit="1" customWidth="1"/>
    <col min="13576" max="13576" width="11.7109375" bestFit="1" customWidth="1"/>
    <col min="13577" max="13577" width="11.140625" customWidth="1"/>
    <col min="13578" max="13578" width="9.85546875" customWidth="1"/>
    <col min="13579" max="13579" width="10.28515625" customWidth="1"/>
    <col min="13816" max="13816" width="10.28515625" customWidth="1"/>
    <col min="13817" max="13817" width="5.85546875" customWidth="1"/>
    <col min="13818" max="13818" width="6.42578125" customWidth="1"/>
    <col min="13819" max="13819" width="35" customWidth="1"/>
    <col min="13820" max="13820" width="12.140625" customWidth="1"/>
    <col min="13821" max="13821" width="12.85546875" customWidth="1"/>
    <col min="13822" max="13822" width="13.42578125" customWidth="1"/>
    <col min="13823" max="13823" width="12.5703125" customWidth="1"/>
    <col min="13824" max="13825" width="10.85546875" bestFit="1" customWidth="1"/>
    <col min="13826" max="13827" width="9.5703125" bestFit="1" customWidth="1"/>
    <col min="13828" max="13831" width="9.28515625" bestFit="1" customWidth="1"/>
    <col min="13832" max="13832" width="11.7109375" bestFit="1" customWidth="1"/>
    <col min="13833" max="13833" width="11.140625" customWidth="1"/>
    <col min="13834" max="13834" width="9.85546875" customWidth="1"/>
    <col min="13835" max="13835" width="10.28515625" customWidth="1"/>
    <col min="14072" max="14072" width="10.28515625" customWidth="1"/>
    <col min="14073" max="14073" width="5.85546875" customWidth="1"/>
    <col min="14074" max="14074" width="6.42578125" customWidth="1"/>
    <col min="14075" max="14075" width="35" customWidth="1"/>
    <col min="14076" max="14076" width="12.140625" customWidth="1"/>
    <col min="14077" max="14077" width="12.85546875" customWidth="1"/>
    <col min="14078" max="14078" width="13.42578125" customWidth="1"/>
    <col min="14079" max="14079" width="12.5703125" customWidth="1"/>
    <col min="14080" max="14081" width="10.85546875" bestFit="1" customWidth="1"/>
    <col min="14082" max="14083" width="9.5703125" bestFit="1" customWidth="1"/>
    <col min="14084" max="14087" width="9.28515625" bestFit="1" customWidth="1"/>
    <col min="14088" max="14088" width="11.7109375" bestFit="1" customWidth="1"/>
    <col min="14089" max="14089" width="11.140625" customWidth="1"/>
    <col min="14090" max="14090" width="9.85546875" customWidth="1"/>
    <col min="14091" max="14091" width="10.28515625" customWidth="1"/>
    <col min="14328" max="14328" width="10.28515625" customWidth="1"/>
    <col min="14329" max="14329" width="5.85546875" customWidth="1"/>
    <col min="14330" max="14330" width="6.42578125" customWidth="1"/>
    <col min="14331" max="14331" width="35" customWidth="1"/>
    <col min="14332" max="14332" width="12.140625" customWidth="1"/>
    <col min="14333" max="14333" width="12.85546875" customWidth="1"/>
    <col min="14334" max="14334" width="13.42578125" customWidth="1"/>
    <col min="14335" max="14335" width="12.5703125" customWidth="1"/>
    <col min="14336" max="14337" width="10.85546875" bestFit="1" customWidth="1"/>
    <col min="14338" max="14339" width="9.5703125" bestFit="1" customWidth="1"/>
    <col min="14340" max="14343" width="9.28515625" bestFit="1" customWidth="1"/>
    <col min="14344" max="14344" width="11.7109375" bestFit="1" customWidth="1"/>
    <col min="14345" max="14345" width="11.140625" customWidth="1"/>
    <col min="14346" max="14346" width="9.85546875" customWidth="1"/>
    <col min="14347" max="14347" width="10.28515625" customWidth="1"/>
    <col min="14584" max="14584" width="10.28515625" customWidth="1"/>
    <col min="14585" max="14585" width="5.85546875" customWidth="1"/>
    <col min="14586" max="14586" width="6.42578125" customWidth="1"/>
    <col min="14587" max="14587" width="35" customWidth="1"/>
    <col min="14588" max="14588" width="12.140625" customWidth="1"/>
    <col min="14589" max="14589" width="12.85546875" customWidth="1"/>
    <col min="14590" max="14590" width="13.42578125" customWidth="1"/>
    <col min="14591" max="14591" width="12.5703125" customWidth="1"/>
    <col min="14592" max="14593" width="10.85546875" bestFit="1" customWidth="1"/>
    <col min="14594" max="14595" width="9.5703125" bestFit="1" customWidth="1"/>
    <col min="14596" max="14599" width="9.28515625" bestFit="1" customWidth="1"/>
    <col min="14600" max="14600" width="11.7109375" bestFit="1" customWidth="1"/>
    <col min="14601" max="14601" width="11.140625" customWidth="1"/>
    <col min="14602" max="14602" width="9.85546875" customWidth="1"/>
    <col min="14603" max="14603" width="10.28515625" customWidth="1"/>
    <col min="14840" max="14840" width="10.28515625" customWidth="1"/>
    <col min="14841" max="14841" width="5.85546875" customWidth="1"/>
    <col min="14842" max="14842" width="6.42578125" customWidth="1"/>
    <col min="14843" max="14843" width="35" customWidth="1"/>
    <col min="14844" max="14844" width="12.140625" customWidth="1"/>
    <col min="14845" max="14845" width="12.85546875" customWidth="1"/>
    <col min="14846" max="14846" width="13.42578125" customWidth="1"/>
    <col min="14847" max="14847" width="12.5703125" customWidth="1"/>
    <col min="14848" max="14849" width="10.85546875" bestFit="1" customWidth="1"/>
    <col min="14850" max="14851" width="9.5703125" bestFit="1" customWidth="1"/>
    <col min="14852" max="14855" width="9.28515625" bestFit="1" customWidth="1"/>
    <col min="14856" max="14856" width="11.7109375" bestFit="1" customWidth="1"/>
    <col min="14857" max="14857" width="11.140625" customWidth="1"/>
    <col min="14858" max="14858" width="9.85546875" customWidth="1"/>
    <col min="14859" max="14859" width="10.28515625" customWidth="1"/>
    <col min="15096" max="15096" width="10.28515625" customWidth="1"/>
    <col min="15097" max="15097" width="5.85546875" customWidth="1"/>
    <col min="15098" max="15098" width="6.42578125" customWidth="1"/>
    <col min="15099" max="15099" width="35" customWidth="1"/>
    <col min="15100" max="15100" width="12.140625" customWidth="1"/>
    <col min="15101" max="15101" width="12.85546875" customWidth="1"/>
    <col min="15102" max="15102" width="13.42578125" customWidth="1"/>
    <col min="15103" max="15103" width="12.5703125" customWidth="1"/>
    <col min="15104" max="15105" width="10.85546875" bestFit="1" customWidth="1"/>
    <col min="15106" max="15107" width="9.5703125" bestFit="1" customWidth="1"/>
    <col min="15108" max="15111" width="9.28515625" bestFit="1" customWidth="1"/>
    <col min="15112" max="15112" width="11.7109375" bestFit="1" customWidth="1"/>
    <col min="15113" max="15113" width="11.140625" customWidth="1"/>
    <col min="15114" max="15114" width="9.85546875" customWidth="1"/>
    <col min="15115" max="15115" width="10.28515625" customWidth="1"/>
    <col min="15352" max="15352" width="10.28515625" customWidth="1"/>
    <col min="15353" max="15353" width="5.85546875" customWidth="1"/>
    <col min="15354" max="15354" width="6.42578125" customWidth="1"/>
    <col min="15355" max="15355" width="35" customWidth="1"/>
    <col min="15356" max="15356" width="12.140625" customWidth="1"/>
    <col min="15357" max="15357" width="12.85546875" customWidth="1"/>
    <col min="15358" max="15358" width="13.42578125" customWidth="1"/>
    <col min="15359" max="15359" width="12.5703125" customWidth="1"/>
    <col min="15360" max="15361" width="10.85546875" bestFit="1" customWidth="1"/>
    <col min="15362" max="15363" width="9.5703125" bestFit="1" customWidth="1"/>
    <col min="15364" max="15367" width="9.28515625" bestFit="1" customWidth="1"/>
    <col min="15368" max="15368" width="11.7109375" bestFit="1" customWidth="1"/>
    <col min="15369" max="15369" width="11.140625" customWidth="1"/>
    <col min="15370" max="15370" width="9.85546875" customWidth="1"/>
    <col min="15371" max="15371" width="10.28515625" customWidth="1"/>
    <col min="15608" max="15608" width="10.28515625" customWidth="1"/>
    <col min="15609" max="15609" width="5.85546875" customWidth="1"/>
    <col min="15610" max="15610" width="6.42578125" customWidth="1"/>
    <col min="15611" max="15611" width="35" customWidth="1"/>
    <col min="15612" max="15612" width="12.140625" customWidth="1"/>
    <col min="15613" max="15613" width="12.85546875" customWidth="1"/>
    <col min="15614" max="15614" width="13.42578125" customWidth="1"/>
    <col min="15615" max="15615" width="12.5703125" customWidth="1"/>
    <col min="15616" max="15617" width="10.85546875" bestFit="1" customWidth="1"/>
    <col min="15618" max="15619" width="9.5703125" bestFit="1" customWidth="1"/>
    <col min="15620" max="15623" width="9.28515625" bestFit="1" customWidth="1"/>
    <col min="15624" max="15624" width="11.7109375" bestFit="1" customWidth="1"/>
    <col min="15625" max="15625" width="11.140625" customWidth="1"/>
    <col min="15626" max="15626" width="9.85546875" customWidth="1"/>
    <col min="15627" max="15627" width="10.28515625" customWidth="1"/>
    <col min="15864" max="15864" width="10.28515625" customWidth="1"/>
    <col min="15865" max="15865" width="5.85546875" customWidth="1"/>
    <col min="15866" max="15866" width="6.42578125" customWidth="1"/>
    <col min="15867" max="15867" width="35" customWidth="1"/>
    <col min="15868" max="15868" width="12.140625" customWidth="1"/>
    <col min="15869" max="15869" width="12.85546875" customWidth="1"/>
    <col min="15870" max="15870" width="13.42578125" customWidth="1"/>
    <col min="15871" max="15871" width="12.5703125" customWidth="1"/>
    <col min="15872" max="15873" width="10.85546875" bestFit="1" customWidth="1"/>
    <col min="15874" max="15875" width="9.5703125" bestFit="1" customWidth="1"/>
    <col min="15876" max="15879" width="9.28515625" bestFit="1" customWidth="1"/>
    <col min="15880" max="15880" width="11.7109375" bestFit="1" customWidth="1"/>
    <col min="15881" max="15881" width="11.140625" customWidth="1"/>
    <col min="15882" max="15882" width="9.85546875" customWidth="1"/>
    <col min="15883" max="15883" width="10.28515625" customWidth="1"/>
    <col min="16120" max="16120" width="10.28515625" customWidth="1"/>
    <col min="16121" max="16121" width="5.85546875" customWidth="1"/>
    <col min="16122" max="16122" width="6.42578125" customWidth="1"/>
    <col min="16123" max="16123" width="35" customWidth="1"/>
    <col min="16124" max="16124" width="12.140625" customWidth="1"/>
    <col min="16125" max="16125" width="12.85546875" customWidth="1"/>
    <col min="16126" max="16126" width="13.42578125" customWidth="1"/>
    <col min="16127" max="16127" width="12.5703125" customWidth="1"/>
    <col min="16128" max="16129" width="10.85546875" bestFit="1" customWidth="1"/>
    <col min="16130" max="16131" width="9.5703125" bestFit="1" customWidth="1"/>
    <col min="16132" max="16135" width="9.28515625" bestFit="1" customWidth="1"/>
    <col min="16136" max="16136" width="11.7109375" bestFit="1" customWidth="1"/>
    <col min="16137" max="16137" width="11.140625" customWidth="1"/>
    <col min="16138" max="16138" width="9.85546875" customWidth="1"/>
    <col min="16139" max="16139" width="10.28515625" customWidth="1"/>
  </cols>
  <sheetData>
    <row r="1" spans="1:11" ht="33.75" x14ac:dyDescent="0.65">
      <c r="A1" s="5" t="s">
        <v>110</v>
      </c>
      <c r="B1" s="1"/>
      <c r="F1" s="4"/>
      <c r="G1" s="5"/>
      <c r="H1" s="5"/>
    </row>
    <row r="2" spans="1:11" ht="15.75" thickBot="1" x14ac:dyDescent="0.3">
      <c r="A2" s="6">
        <v>3.0126E-2</v>
      </c>
      <c r="B2" s="7"/>
    </row>
    <row r="3" spans="1:11" ht="38.25" customHeight="1" x14ac:dyDescent="0.25">
      <c r="A3" s="8"/>
      <c r="B3" s="9"/>
      <c r="C3" s="8"/>
      <c r="D3" s="10" t="s">
        <v>0</v>
      </c>
      <c r="E3" s="11" t="s">
        <v>1</v>
      </c>
      <c r="F3" s="12" t="s">
        <v>1</v>
      </c>
      <c r="G3" s="12"/>
      <c r="H3" s="12"/>
      <c r="I3" s="12"/>
      <c r="J3" s="12"/>
      <c r="K3" s="12"/>
    </row>
    <row r="4" spans="1:11" ht="43.5" customHeight="1" x14ac:dyDescent="0.3">
      <c r="A4" s="13"/>
      <c r="B4" s="14"/>
      <c r="C4" s="15"/>
      <c r="D4" s="16" t="s">
        <v>2</v>
      </c>
      <c r="E4" s="17" t="s">
        <v>3</v>
      </c>
      <c r="F4" s="18" t="s">
        <v>3</v>
      </c>
      <c r="G4" s="18" t="s">
        <v>573</v>
      </c>
      <c r="H4" s="17" t="s">
        <v>590</v>
      </c>
      <c r="I4" s="17"/>
      <c r="J4" s="17"/>
      <c r="K4" s="17"/>
    </row>
    <row r="5" spans="1:11" ht="28.5" customHeight="1" x14ac:dyDescent="0.25">
      <c r="A5" s="19"/>
      <c r="B5" s="20"/>
      <c r="C5" s="21"/>
      <c r="D5" s="22" t="s">
        <v>4</v>
      </c>
      <c r="E5" s="17" t="s">
        <v>5</v>
      </c>
      <c r="F5" s="17" t="s">
        <v>5</v>
      </c>
      <c r="G5" s="17" t="s">
        <v>5</v>
      </c>
      <c r="H5" s="17" t="s">
        <v>591</v>
      </c>
      <c r="I5" s="17" t="s">
        <v>5</v>
      </c>
      <c r="J5" s="17" t="s">
        <v>5</v>
      </c>
      <c r="K5" s="17" t="s">
        <v>5</v>
      </c>
    </row>
    <row r="6" spans="1:11" ht="12.75" customHeight="1" x14ac:dyDescent="0.25">
      <c r="A6" s="23"/>
      <c r="B6" s="24"/>
      <c r="C6" s="25"/>
      <c r="D6" s="26"/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</row>
    <row r="7" spans="1:11" ht="18" customHeight="1" thickBot="1" x14ac:dyDescent="0.3">
      <c r="A7" s="27"/>
      <c r="B7" s="28"/>
      <c r="C7" s="29"/>
      <c r="D7" s="30" t="s">
        <v>7</v>
      </c>
      <c r="E7" s="73">
        <v>2013</v>
      </c>
      <c r="F7" s="73">
        <v>2014</v>
      </c>
      <c r="G7" s="73">
        <v>2015</v>
      </c>
      <c r="H7" s="73">
        <v>2015</v>
      </c>
      <c r="I7" s="73">
        <v>2016</v>
      </c>
      <c r="J7" s="73">
        <v>2017</v>
      </c>
      <c r="K7" s="73">
        <v>2018</v>
      </c>
    </row>
    <row r="8" spans="1:11" s="2" customFormat="1" ht="18" customHeight="1" thickTop="1" thickBot="1" x14ac:dyDescent="0.25">
      <c r="A8" s="580" t="s">
        <v>8</v>
      </c>
      <c r="B8" s="581"/>
      <c r="C8" s="581"/>
      <c r="D8" s="582"/>
      <c r="E8" s="31">
        <f>E9+E30+E79</f>
        <v>82637.08</v>
      </c>
      <c r="F8" s="32">
        <f t="shared" ref="F8" si="0">F9+F30+F79</f>
        <v>73573.55</v>
      </c>
      <c r="G8" s="33">
        <f>G9+G30+G79</f>
        <v>69745</v>
      </c>
      <c r="H8" s="33">
        <f>H9+H30+H79</f>
        <v>75905</v>
      </c>
      <c r="I8" s="33">
        <f>I9+I30+I79</f>
        <v>71445</v>
      </c>
      <c r="J8" s="33">
        <f>J9+J30+J79</f>
        <v>71445</v>
      </c>
      <c r="K8" s="33">
        <f>K9+K30+K79</f>
        <v>71445</v>
      </c>
    </row>
    <row r="9" spans="1:11" s="36" customFormat="1" ht="11.25" x14ac:dyDescent="0.2">
      <c r="A9" s="583" t="s">
        <v>9</v>
      </c>
      <c r="B9" s="584"/>
      <c r="C9" s="584"/>
      <c r="D9" s="585"/>
      <c r="E9" s="34">
        <v>59610.22</v>
      </c>
      <c r="F9" s="34">
        <f>F10+F12+F20</f>
        <v>61914.47</v>
      </c>
      <c r="G9" s="35">
        <v>58185</v>
      </c>
      <c r="H9" s="35">
        <f>H10+H12+H20</f>
        <v>63025</v>
      </c>
      <c r="I9" s="35">
        <f>I10+I12+I20</f>
        <v>60535</v>
      </c>
      <c r="J9" s="35">
        <f>J10+J12+J20</f>
        <v>60535</v>
      </c>
      <c r="K9" s="35">
        <f>K10+K12+K20</f>
        <v>60535</v>
      </c>
    </row>
    <row r="10" spans="1:11" s="36" customFormat="1" ht="11.25" x14ac:dyDescent="0.2">
      <c r="A10" s="572" t="s">
        <v>10</v>
      </c>
      <c r="B10" s="573"/>
      <c r="C10" s="573"/>
      <c r="D10" s="574"/>
      <c r="E10" s="37">
        <v>44587.6</v>
      </c>
      <c r="F10" s="37">
        <v>45389.64</v>
      </c>
      <c r="G10" s="38">
        <v>42245</v>
      </c>
      <c r="H10" s="38">
        <v>47085</v>
      </c>
      <c r="I10" s="38">
        <v>44595</v>
      </c>
      <c r="J10" s="38">
        <v>44595</v>
      </c>
      <c r="K10" s="38">
        <v>44595</v>
      </c>
    </row>
    <row r="11" spans="1:11" s="45" customFormat="1" ht="11.25" x14ac:dyDescent="0.2">
      <c r="A11" s="39"/>
      <c r="B11" s="40"/>
      <c r="C11" s="41" t="s">
        <v>11</v>
      </c>
      <c r="D11" s="42" t="s">
        <v>12</v>
      </c>
      <c r="E11" s="43">
        <v>44587.6</v>
      </c>
      <c r="F11" s="43">
        <v>45389.64</v>
      </c>
      <c r="G11" s="44">
        <v>42245</v>
      </c>
      <c r="H11" s="44">
        <v>47085</v>
      </c>
      <c r="I11" s="44">
        <v>44595</v>
      </c>
      <c r="J11" s="44">
        <v>44595</v>
      </c>
      <c r="K11" s="44">
        <v>44595</v>
      </c>
    </row>
    <row r="12" spans="1:11" s="36" customFormat="1" ht="11.25" x14ac:dyDescent="0.2">
      <c r="A12" s="579" t="s">
        <v>13</v>
      </c>
      <c r="B12" s="573"/>
      <c r="C12" s="573"/>
      <c r="D12" s="574"/>
      <c r="E12" s="37">
        <v>11565.119999999999</v>
      </c>
      <c r="F12" s="37">
        <f>F13+F16+F19</f>
        <v>11540.33</v>
      </c>
      <c r="G12" s="38">
        <v>11410</v>
      </c>
      <c r="H12" s="38">
        <v>11410</v>
      </c>
      <c r="I12" s="38">
        <f>I13+I16</f>
        <v>11410</v>
      </c>
      <c r="J12" s="38">
        <f>J13+J16</f>
        <v>11410</v>
      </c>
      <c r="K12" s="38">
        <f>K13+K16</f>
        <v>11410</v>
      </c>
    </row>
    <row r="13" spans="1:11" s="45" customFormat="1" ht="11.25" x14ac:dyDescent="0.2">
      <c r="A13" s="39"/>
      <c r="B13" s="40"/>
      <c r="C13" s="41" t="s">
        <v>14</v>
      </c>
      <c r="D13" s="46" t="s">
        <v>15</v>
      </c>
      <c r="E13" s="47">
        <v>9153.9699999999993</v>
      </c>
      <c r="F13" s="47">
        <f>F14+F15</f>
        <v>9087.26</v>
      </c>
      <c r="G13" s="48">
        <v>9000</v>
      </c>
      <c r="H13" s="48">
        <v>9000</v>
      </c>
      <c r="I13" s="48">
        <v>9000</v>
      </c>
      <c r="J13" s="48">
        <v>9000</v>
      </c>
      <c r="K13" s="48">
        <v>9000</v>
      </c>
    </row>
    <row r="14" spans="1:11" s="45" customFormat="1" ht="11.25" x14ac:dyDescent="0.2">
      <c r="A14" s="39"/>
      <c r="B14" s="40"/>
      <c r="C14" s="41"/>
      <c r="D14" s="42" t="s">
        <v>16</v>
      </c>
      <c r="E14" s="43">
        <v>8076.09</v>
      </c>
      <c r="F14" s="43">
        <v>8080.48</v>
      </c>
      <c r="G14" s="44">
        <v>8000</v>
      </c>
      <c r="H14" s="44">
        <v>8000</v>
      </c>
      <c r="I14" s="44">
        <v>8000</v>
      </c>
      <c r="J14" s="44">
        <v>8000</v>
      </c>
      <c r="K14" s="44">
        <v>8000</v>
      </c>
    </row>
    <row r="15" spans="1:11" s="45" customFormat="1" ht="11.25" x14ac:dyDescent="0.2">
      <c r="A15" s="39"/>
      <c r="B15" s="40"/>
      <c r="C15" s="41"/>
      <c r="D15" s="42" t="s">
        <v>17</v>
      </c>
      <c r="E15" s="43">
        <v>1077.8800000000001</v>
      </c>
      <c r="F15" s="43">
        <v>1006.78</v>
      </c>
      <c r="G15" s="44">
        <v>1000</v>
      </c>
      <c r="H15" s="44">
        <v>1000</v>
      </c>
      <c r="I15" s="44">
        <v>1000</v>
      </c>
      <c r="J15" s="44">
        <v>1000</v>
      </c>
      <c r="K15" s="44">
        <v>1000</v>
      </c>
    </row>
    <row r="16" spans="1:11" s="36" customFormat="1" ht="11.25" x14ac:dyDescent="0.2">
      <c r="A16" s="49"/>
      <c r="B16" s="40"/>
      <c r="C16" s="41" t="s">
        <v>18</v>
      </c>
      <c r="D16" s="46" t="s">
        <v>19</v>
      </c>
      <c r="E16" s="47">
        <v>2399.9699999999998</v>
      </c>
      <c r="F16" s="47">
        <f>F17+F18</f>
        <v>2441.89</v>
      </c>
      <c r="G16" s="48">
        <v>2410</v>
      </c>
      <c r="H16" s="48">
        <v>2410</v>
      </c>
      <c r="I16" s="48">
        <v>2410</v>
      </c>
      <c r="J16" s="48">
        <v>2410</v>
      </c>
      <c r="K16" s="48">
        <v>2410</v>
      </c>
    </row>
    <row r="17" spans="1:11" s="45" customFormat="1" ht="11.25" x14ac:dyDescent="0.2">
      <c r="A17" s="39"/>
      <c r="B17" s="40"/>
      <c r="C17" s="41"/>
      <c r="D17" s="42" t="s">
        <v>20</v>
      </c>
      <c r="E17" s="43">
        <v>594.23</v>
      </c>
      <c r="F17" s="43">
        <v>593.9</v>
      </c>
      <c r="G17" s="44">
        <v>500</v>
      </c>
      <c r="H17" s="44">
        <v>500</v>
      </c>
      <c r="I17" s="44">
        <v>500</v>
      </c>
      <c r="J17" s="44">
        <v>500</v>
      </c>
      <c r="K17" s="44">
        <v>500</v>
      </c>
    </row>
    <row r="18" spans="1:11" s="45" customFormat="1" ht="11.25" x14ac:dyDescent="0.2">
      <c r="A18" s="39"/>
      <c r="B18" s="40"/>
      <c r="C18" s="41"/>
      <c r="D18" s="42" t="s">
        <v>17</v>
      </c>
      <c r="E18" s="43">
        <v>1805.74</v>
      </c>
      <c r="F18" s="43">
        <v>1847.99</v>
      </c>
      <c r="G18" s="44">
        <v>1900</v>
      </c>
      <c r="H18" s="44">
        <v>1900</v>
      </c>
      <c r="I18" s="44">
        <v>1900</v>
      </c>
      <c r="J18" s="44">
        <v>1900</v>
      </c>
      <c r="K18" s="44">
        <v>1900</v>
      </c>
    </row>
    <row r="19" spans="1:11" s="45" customFormat="1" ht="11.25" x14ac:dyDescent="0.2">
      <c r="A19" s="39"/>
      <c r="B19" s="40"/>
      <c r="C19" s="41" t="s">
        <v>21</v>
      </c>
      <c r="D19" s="42" t="s">
        <v>22</v>
      </c>
      <c r="E19" s="43">
        <v>11.18</v>
      </c>
      <c r="F19" s="43">
        <v>11.18</v>
      </c>
      <c r="G19" s="44">
        <v>10</v>
      </c>
      <c r="H19" s="44">
        <v>10</v>
      </c>
      <c r="I19" s="44">
        <v>10</v>
      </c>
      <c r="J19" s="44">
        <v>10</v>
      </c>
      <c r="K19" s="44">
        <v>10</v>
      </c>
    </row>
    <row r="20" spans="1:11" s="36" customFormat="1" ht="11.25" x14ac:dyDescent="0.2">
      <c r="A20" s="579" t="s">
        <v>23</v>
      </c>
      <c r="B20" s="586"/>
      <c r="C20" s="586"/>
      <c r="D20" s="587"/>
      <c r="E20" s="37">
        <v>3457.5</v>
      </c>
      <c r="F20" s="37">
        <v>4984.5</v>
      </c>
      <c r="G20" s="38">
        <v>4530</v>
      </c>
      <c r="H20" s="38">
        <v>4530</v>
      </c>
      <c r="I20" s="38">
        <v>4530</v>
      </c>
      <c r="J20" s="38">
        <v>4530</v>
      </c>
      <c r="K20" s="38">
        <v>4530</v>
      </c>
    </row>
    <row r="21" spans="1:11" s="36" customFormat="1" ht="11.25" x14ac:dyDescent="0.2">
      <c r="A21" s="578" t="s">
        <v>24</v>
      </c>
      <c r="B21" s="576"/>
      <c r="C21" s="576"/>
      <c r="D21" s="577"/>
      <c r="E21" s="50">
        <v>3457.5</v>
      </c>
      <c r="F21" s="50">
        <f>F22+F25+F26+F27</f>
        <v>4984.5</v>
      </c>
      <c r="G21" s="51">
        <v>4530</v>
      </c>
      <c r="H21" s="51">
        <v>4530</v>
      </c>
      <c r="I21" s="51">
        <f>I22+I25+I26+I27</f>
        <v>4530</v>
      </c>
      <c r="J21" s="51">
        <f>J22+J25+J26+J27</f>
        <v>4530</v>
      </c>
      <c r="K21" s="51">
        <f>K22+K25+K26+K27</f>
        <v>4530</v>
      </c>
    </row>
    <row r="22" spans="1:11" s="36" customFormat="1" ht="13.5" customHeight="1" x14ac:dyDescent="0.2">
      <c r="A22" s="49"/>
      <c r="B22" s="40"/>
      <c r="C22" s="41" t="s">
        <v>25</v>
      </c>
      <c r="D22" s="46" t="s">
        <v>26</v>
      </c>
      <c r="E22" s="47">
        <v>146</v>
      </c>
      <c r="F22" s="47">
        <v>140</v>
      </c>
      <c r="G22" s="48">
        <v>120</v>
      </c>
      <c r="H22" s="48">
        <v>120</v>
      </c>
      <c r="I22" s="48">
        <v>120</v>
      </c>
      <c r="J22" s="48">
        <v>120</v>
      </c>
      <c r="K22" s="48">
        <v>120</v>
      </c>
    </row>
    <row r="23" spans="1:11" s="45" customFormat="1" ht="13.5" customHeight="1" x14ac:dyDescent="0.2">
      <c r="A23" s="39"/>
      <c r="B23" s="40"/>
      <c r="C23" s="41"/>
      <c r="D23" s="42" t="s">
        <v>20</v>
      </c>
      <c r="E23" s="43">
        <v>6</v>
      </c>
      <c r="F23" s="43">
        <v>6</v>
      </c>
      <c r="G23" s="44">
        <v>30</v>
      </c>
      <c r="H23" s="44">
        <v>30</v>
      </c>
      <c r="I23" s="44">
        <v>30</v>
      </c>
      <c r="J23" s="44">
        <v>30</v>
      </c>
      <c r="K23" s="44">
        <v>30</v>
      </c>
    </row>
    <row r="24" spans="1:11" s="45" customFormat="1" ht="13.5" customHeight="1" x14ac:dyDescent="0.2">
      <c r="A24" s="39"/>
      <c r="B24" s="40"/>
      <c r="C24" s="41"/>
      <c r="D24" s="42" t="s">
        <v>17</v>
      </c>
      <c r="E24" s="43">
        <v>140</v>
      </c>
      <c r="F24" s="43">
        <v>134</v>
      </c>
      <c r="G24" s="44">
        <v>90</v>
      </c>
      <c r="H24" s="44">
        <v>90</v>
      </c>
      <c r="I24" s="44">
        <v>90</v>
      </c>
      <c r="J24" s="44">
        <v>90</v>
      </c>
      <c r="K24" s="44">
        <v>90</v>
      </c>
    </row>
    <row r="25" spans="1:11" s="45" customFormat="1" ht="13.5" customHeight="1" x14ac:dyDescent="0.2">
      <c r="A25" s="39"/>
      <c r="B25" s="40"/>
      <c r="C25" s="41" t="s">
        <v>27</v>
      </c>
      <c r="D25" s="42" t="s">
        <v>28</v>
      </c>
      <c r="E25" s="43">
        <v>67</v>
      </c>
      <c r="F25" s="43">
        <v>67</v>
      </c>
      <c r="G25" s="44">
        <v>70</v>
      </c>
      <c r="H25" s="44">
        <v>70</v>
      </c>
      <c r="I25" s="44">
        <v>70</v>
      </c>
      <c r="J25" s="44">
        <v>70</v>
      </c>
      <c r="K25" s="44">
        <v>70</v>
      </c>
    </row>
    <row r="26" spans="1:11" s="45" customFormat="1" ht="13.5" customHeight="1" x14ac:dyDescent="0.2">
      <c r="A26" s="39"/>
      <c r="B26" s="40"/>
      <c r="C26" s="41" t="s">
        <v>29</v>
      </c>
      <c r="D26" s="42" t="s">
        <v>30</v>
      </c>
      <c r="E26" s="43">
        <v>182.5</v>
      </c>
      <c r="F26" s="43">
        <v>182.5</v>
      </c>
      <c r="G26" s="44">
        <v>140</v>
      </c>
      <c r="H26" s="44">
        <v>140</v>
      </c>
      <c r="I26" s="44">
        <v>140</v>
      </c>
      <c r="J26" s="44">
        <v>140</v>
      </c>
      <c r="K26" s="44">
        <v>140</v>
      </c>
    </row>
    <row r="27" spans="1:11" s="36" customFormat="1" ht="13.5" customHeight="1" x14ac:dyDescent="0.2">
      <c r="A27" s="49"/>
      <c r="B27" s="40"/>
      <c r="C27" s="41" t="s">
        <v>31</v>
      </c>
      <c r="D27" s="46" t="s">
        <v>32</v>
      </c>
      <c r="E27" s="47">
        <v>3062</v>
      </c>
      <c r="F27" s="47">
        <f>F28+F29</f>
        <v>4595</v>
      </c>
      <c r="G27" s="48">
        <v>4200</v>
      </c>
      <c r="H27" s="48">
        <v>4200</v>
      </c>
      <c r="I27" s="48">
        <v>4200</v>
      </c>
      <c r="J27" s="48">
        <v>4200</v>
      </c>
      <c r="K27" s="48">
        <v>4200</v>
      </c>
    </row>
    <row r="28" spans="1:11" s="45" customFormat="1" ht="13.5" customHeight="1" x14ac:dyDescent="0.2">
      <c r="A28" s="52"/>
      <c r="B28" s="40"/>
      <c r="C28" s="41"/>
      <c r="D28" s="53" t="s">
        <v>20</v>
      </c>
      <c r="E28" s="43">
        <v>244</v>
      </c>
      <c r="F28" s="43">
        <v>500</v>
      </c>
      <c r="G28" s="44">
        <v>500</v>
      </c>
      <c r="H28" s="44">
        <v>500</v>
      </c>
      <c r="I28" s="44">
        <v>500</v>
      </c>
      <c r="J28" s="44">
        <v>500</v>
      </c>
      <c r="K28" s="44">
        <v>500</v>
      </c>
    </row>
    <row r="29" spans="1:11" s="45" customFormat="1" ht="21" customHeight="1" x14ac:dyDescent="0.2">
      <c r="A29" s="52"/>
      <c r="B29" s="40"/>
      <c r="C29" s="41"/>
      <c r="D29" s="53" t="s">
        <v>17</v>
      </c>
      <c r="E29" s="43">
        <v>2818</v>
      </c>
      <c r="F29" s="43">
        <v>4095</v>
      </c>
      <c r="G29" s="44">
        <v>3700</v>
      </c>
      <c r="H29" s="44">
        <v>3700</v>
      </c>
      <c r="I29" s="44">
        <v>3700</v>
      </c>
      <c r="J29" s="44">
        <v>3700</v>
      </c>
      <c r="K29" s="44">
        <v>3700</v>
      </c>
    </row>
    <row r="30" spans="1:11" s="36" customFormat="1" ht="23.25" customHeight="1" x14ac:dyDescent="0.2">
      <c r="A30" s="569" t="s">
        <v>33</v>
      </c>
      <c r="B30" s="570"/>
      <c r="C30" s="570"/>
      <c r="D30" s="571"/>
      <c r="E30" s="34">
        <f>E31+E46+E72+E74</f>
        <v>8293.68</v>
      </c>
      <c r="F30" s="34">
        <f t="shared" ref="F30" si="1">F31+F46+F72+F74</f>
        <v>6924.4099999999989</v>
      </c>
      <c r="G30" s="35">
        <v>9860</v>
      </c>
      <c r="H30" s="35">
        <f>H31+H46+H72+H74</f>
        <v>10420</v>
      </c>
      <c r="I30" s="35">
        <f>I31+I46+I72+I74</f>
        <v>9020</v>
      </c>
      <c r="J30" s="35">
        <f>J31+J46+J72+J74</f>
        <v>9020</v>
      </c>
      <c r="K30" s="35">
        <f>K31+K46+K72+K74</f>
        <v>9020</v>
      </c>
    </row>
    <row r="31" spans="1:11" s="36" customFormat="1" ht="15" customHeight="1" x14ac:dyDescent="0.2">
      <c r="A31" s="579" t="s">
        <v>34</v>
      </c>
      <c r="B31" s="573"/>
      <c r="C31" s="573"/>
      <c r="D31" s="574"/>
      <c r="E31" s="37">
        <v>5428.81</v>
      </c>
      <c r="F31" s="37">
        <v>4439.99</v>
      </c>
      <c r="G31" s="38">
        <v>5350</v>
      </c>
      <c r="H31" s="38">
        <v>4800</v>
      </c>
      <c r="I31" s="38">
        <v>4800</v>
      </c>
      <c r="J31" s="38">
        <v>4800</v>
      </c>
      <c r="K31" s="38">
        <v>4800</v>
      </c>
    </row>
    <row r="32" spans="1:11" s="36" customFormat="1" ht="16.5" customHeight="1" x14ac:dyDescent="0.2">
      <c r="A32" s="578" t="s">
        <v>35</v>
      </c>
      <c r="B32" s="576"/>
      <c r="C32" s="576"/>
      <c r="D32" s="577"/>
      <c r="E32" s="50">
        <v>5428.81</v>
      </c>
      <c r="F32" s="50">
        <f>F33+F36+F42</f>
        <v>4439.99</v>
      </c>
      <c r="G32" s="51">
        <v>5350</v>
      </c>
      <c r="H32" s="51">
        <f>H33+H36+H42</f>
        <v>4800</v>
      </c>
      <c r="I32" s="51">
        <f>I33+I36+I42</f>
        <v>4800</v>
      </c>
      <c r="J32" s="51">
        <f>J33+J36+J42</f>
        <v>4800</v>
      </c>
      <c r="K32" s="51">
        <f>K33+K36+K42</f>
        <v>4800</v>
      </c>
    </row>
    <row r="33" spans="1:11" s="36" customFormat="1" ht="13.5" customHeight="1" x14ac:dyDescent="0.2">
      <c r="A33" s="49"/>
      <c r="B33" s="40"/>
      <c r="C33" s="41" t="s">
        <v>36</v>
      </c>
      <c r="D33" s="46" t="s">
        <v>37</v>
      </c>
      <c r="E33" s="47">
        <v>2763.57</v>
      </c>
      <c r="F33" s="47">
        <v>2763.57</v>
      </c>
      <c r="G33" s="48">
        <v>2550</v>
      </c>
      <c r="H33" s="48">
        <v>2550</v>
      </c>
      <c r="I33" s="48">
        <v>2550</v>
      </c>
      <c r="J33" s="48">
        <v>2550</v>
      </c>
      <c r="K33" s="48">
        <v>2550</v>
      </c>
    </row>
    <row r="34" spans="1:11" s="45" customFormat="1" ht="13.5" customHeight="1" x14ac:dyDescent="0.2">
      <c r="A34" s="39"/>
      <c r="B34" s="40"/>
      <c r="C34" s="41"/>
      <c r="D34" s="42" t="s">
        <v>38</v>
      </c>
      <c r="E34" s="43">
        <v>2700</v>
      </c>
      <c r="F34" s="43">
        <v>2700</v>
      </c>
      <c r="G34" s="44">
        <v>2500</v>
      </c>
      <c r="H34" s="44">
        <v>2500</v>
      </c>
      <c r="I34" s="44">
        <v>2500</v>
      </c>
      <c r="J34" s="44">
        <v>2500</v>
      </c>
      <c r="K34" s="44">
        <v>2500</v>
      </c>
    </row>
    <row r="35" spans="1:11" s="45" customFormat="1" ht="13.5" customHeight="1" x14ac:dyDescent="0.2">
      <c r="A35" s="39"/>
      <c r="B35" s="40"/>
      <c r="C35" s="41"/>
      <c r="D35" s="42" t="s">
        <v>39</v>
      </c>
      <c r="E35" s="43">
        <v>63.57</v>
      </c>
      <c r="F35" s="43">
        <v>63.57</v>
      </c>
      <c r="G35" s="44">
        <v>50</v>
      </c>
      <c r="H35" s="44">
        <v>50</v>
      </c>
      <c r="I35" s="44">
        <v>50</v>
      </c>
      <c r="J35" s="44">
        <v>50</v>
      </c>
      <c r="K35" s="44">
        <v>50</v>
      </c>
    </row>
    <row r="36" spans="1:11" s="36" customFormat="1" ht="13.5" customHeight="1" x14ac:dyDescent="0.2">
      <c r="A36" s="49"/>
      <c r="B36" s="40"/>
      <c r="C36" s="41" t="s">
        <v>40</v>
      </c>
      <c r="D36" s="46" t="s">
        <v>41</v>
      </c>
      <c r="E36" s="47">
        <v>2105.2399999999998</v>
      </c>
      <c r="F36" s="47">
        <f>F37+F38+F39+F40</f>
        <v>1676.42</v>
      </c>
      <c r="G36" s="48">
        <v>2200</v>
      </c>
      <c r="H36" s="48">
        <v>2200</v>
      </c>
      <c r="I36" s="48">
        <f>I37+I38+I39+I40+I41</f>
        <v>2200</v>
      </c>
      <c r="J36" s="48">
        <f>J37+J38+J39+J40+J41</f>
        <v>2200</v>
      </c>
      <c r="K36" s="48">
        <f>K37+K38+K39+K40+K41</f>
        <v>2200</v>
      </c>
    </row>
    <row r="37" spans="1:11" s="45" customFormat="1" ht="13.5" customHeight="1" x14ac:dyDescent="0.2">
      <c r="A37" s="39"/>
      <c r="B37" s="40"/>
      <c r="C37" s="41"/>
      <c r="D37" s="42" t="s">
        <v>42</v>
      </c>
      <c r="E37" s="43">
        <v>519.44000000000005</v>
      </c>
      <c r="F37" s="43">
        <v>519.44000000000005</v>
      </c>
      <c r="G37" s="44">
        <v>400</v>
      </c>
      <c r="H37" s="44">
        <v>400</v>
      </c>
      <c r="I37" s="44">
        <v>400</v>
      </c>
      <c r="J37" s="44">
        <v>400</v>
      </c>
      <c r="K37" s="44">
        <v>400</v>
      </c>
    </row>
    <row r="38" spans="1:11" s="45" customFormat="1" ht="13.5" customHeight="1" x14ac:dyDescent="0.2">
      <c r="A38" s="39"/>
      <c r="B38" s="40"/>
      <c r="C38" s="41"/>
      <c r="D38" s="42" t="s">
        <v>43</v>
      </c>
      <c r="E38" s="43">
        <v>603.79999999999995</v>
      </c>
      <c r="F38" s="43">
        <v>524.98</v>
      </c>
      <c r="G38" s="44">
        <v>1300</v>
      </c>
      <c r="H38" s="44">
        <v>1300</v>
      </c>
      <c r="I38" s="44">
        <v>1300</v>
      </c>
      <c r="J38" s="44">
        <v>1300</v>
      </c>
      <c r="K38" s="44">
        <v>1300</v>
      </c>
    </row>
    <row r="39" spans="1:11" s="45" customFormat="1" ht="13.5" customHeight="1" x14ac:dyDescent="0.2">
      <c r="A39" s="39"/>
      <c r="B39" s="40"/>
      <c r="C39" s="41"/>
      <c r="D39" s="42" t="s">
        <v>44</v>
      </c>
      <c r="E39" s="43">
        <v>832</v>
      </c>
      <c r="F39" s="43">
        <v>532</v>
      </c>
      <c r="G39" s="44">
        <v>300</v>
      </c>
      <c r="H39" s="44">
        <v>300</v>
      </c>
      <c r="I39" s="44">
        <v>300</v>
      </c>
      <c r="J39" s="44">
        <v>300</v>
      </c>
      <c r="K39" s="44">
        <v>300</v>
      </c>
    </row>
    <row r="40" spans="1:11" s="45" customFormat="1" ht="13.5" customHeight="1" x14ac:dyDescent="0.2">
      <c r="A40" s="39"/>
      <c r="B40" s="40"/>
      <c r="C40" s="41"/>
      <c r="D40" s="42" t="s">
        <v>45</v>
      </c>
      <c r="E40" s="43">
        <v>130</v>
      </c>
      <c r="F40" s="43">
        <v>100</v>
      </c>
      <c r="G40" s="44">
        <v>100</v>
      </c>
      <c r="H40" s="44">
        <v>100</v>
      </c>
      <c r="I40" s="44">
        <v>100</v>
      </c>
      <c r="J40" s="44">
        <v>100</v>
      </c>
      <c r="K40" s="44">
        <v>100</v>
      </c>
    </row>
    <row r="41" spans="1:11" s="45" customFormat="1" ht="13.5" customHeight="1" x14ac:dyDescent="0.2">
      <c r="A41" s="39"/>
      <c r="B41" s="40"/>
      <c r="C41" s="41"/>
      <c r="D41" s="42" t="s">
        <v>46</v>
      </c>
      <c r="E41" s="43">
        <v>20</v>
      </c>
      <c r="F41" s="43">
        <v>0</v>
      </c>
      <c r="G41" s="44">
        <v>100</v>
      </c>
      <c r="H41" s="44">
        <v>100</v>
      </c>
      <c r="I41" s="44">
        <v>100</v>
      </c>
      <c r="J41" s="44">
        <v>100</v>
      </c>
      <c r="K41" s="44">
        <v>100</v>
      </c>
    </row>
    <row r="42" spans="1:11" s="36" customFormat="1" ht="13.5" customHeight="1" x14ac:dyDescent="0.2">
      <c r="A42" s="49"/>
      <c r="B42" s="40"/>
      <c r="C42" s="41" t="s">
        <v>47</v>
      </c>
      <c r="D42" s="46" t="s">
        <v>48</v>
      </c>
      <c r="E42" s="47">
        <v>560</v>
      </c>
      <c r="F42" s="47">
        <v>0</v>
      </c>
      <c r="G42" s="48">
        <v>600</v>
      </c>
      <c r="H42" s="48">
        <v>50</v>
      </c>
      <c r="I42" s="48">
        <v>50</v>
      </c>
      <c r="J42" s="48">
        <v>50</v>
      </c>
      <c r="K42" s="48">
        <v>50</v>
      </c>
    </row>
    <row r="43" spans="1:11" s="45" customFormat="1" ht="13.5" customHeight="1" x14ac:dyDescent="0.2">
      <c r="A43" s="52"/>
      <c r="B43" s="40"/>
      <c r="C43" s="41"/>
      <c r="D43" s="53" t="s">
        <v>49</v>
      </c>
      <c r="E43" s="43">
        <v>28</v>
      </c>
      <c r="F43" s="43">
        <v>0</v>
      </c>
      <c r="G43" s="44">
        <v>50</v>
      </c>
      <c r="H43" s="44">
        <v>0</v>
      </c>
      <c r="I43" s="44">
        <v>0</v>
      </c>
      <c r="J43" s="44">
        <v>0</v>
      </c>
      <c r="K43" s="44">
        <v>0</v>
      </c>
    </row>
    <row r="44" spans="1:11" s="45" customFormat="1" ht="13.5" customHeight="1" x14ac:dyDescent="0.2">
      <c r="A44" s="52"/>
      <c r="B44" s="40"/>
      <c r="C44" s="41"/>
      <c r="D44" s="53" t="s">
        <v>50</v>
      </c>
      <c r="E44" s="43">
        <v>532</v>
      </c>
      <c r="F44" s="43">
        <v>0</v>
      </c>
      <c r="G44" s="44">
        <v>500</v>
      </c>
      <c r="H44" s="44">
        <v>0</v>
      </c>
      <c r="I44" s="44">
        <v>0</v>
      </c>
      <c r="J44" s="44">
        <v>0</v>
      </c>
      <c r="K44" s="44">
        <v>0</v>
      </c>
    </row>
    <row r="45" spans="1:11" s="45" customFormat="1" ht="13.5" customHeight="1" x14ac:dyDescent="0.2">
      <c r="A45" s="52"/>
      <c r="B45" s="40"/>
      <c r="C45" s="41"/>
      <c r="D45" s="53" t="s">
        <v>51</v>
      </c>
      <c r="E45" s="43">
        <v>0</v>
      </c>
      <c r="F45" s="43">
        <v>0</v>
      </c>
      <c r="G45" s="44">
        <v>50</v>
      </c>
      <c r="H45" s="44">
        <v>50</v>
      </c>
      <c r="I45" s="44">
        <v>50</v>
      </c>
      <c r="J45" s="44">
        <v>50</v>
      </c>
      <c r="K45" s="44">
        <v>50</v>
      </c>
    </row>
    <row r="46" spans="1:11" s="36" customFormat="1" ht="23.25" customHeight="1" x14ac:dyDescent="0.2">
      <c r="A46" s="579" t="s">
        <v>52</v>
      </c>
      <c r="B46" s="573"/>
      <c r="C46" s="573"/>
      <c r="D46" s="574"/>
      <c r="E46" s="37">
        <f>E47+E53+E55+E70</f>
        <v>1528.14</v>
      </c>
      <c r="F46" s="37">
        <f>F47+F55+F70</f>
        <v>1430.31</v>
      </c>
      <c r="G46" s="38">
        <v>2790</v>
      </c>
      <c r="H46" s="38">
        <v>2790</v>
      </c>
      <c r="I46" s="38">
        <f>I47+I53+I55+I70</f>
        <v>2790</v>
      </c>
      <c r="J46" s="38">
        <f>J47+J53+J55+J70</f>
        <v>2790</v>
      </c>
      <c r="K46" s="38">
        <f>K47+K53+K55+K70</f>
        <v>2790</v>
      </c>
    </row>
    <row r="47" spans="1:11" s="36" customFormat="1" ht="17.25" customHeight="1" x14ac:dyDescent="0.2">
      <c r="A47" s="578" t="s">
        <v>53</v>
      </c>
      <c r="B47" s="576"/>
      <c r="C47" s="576"/>
      <c r="D47" s="577"/>
      <c r="E47" s="50">
        <v>396.5</v>
      </c>
      <c r="F47" s="50">
        <v>664.5</v>
      </c>
      <c r="G47" s="51">
        <v>550</v>
      </c>
      <c r="H47" s="51">
        <v>550</v>
      </c>
      <c r="I47" s="51">
        <v>550</v>
      </c>
      <c r="J47" s="51">
        <v>550</v>
      </c>
      <c r="K47" s="51">
        <v>550</v>
      </c>
    </row>
    <row r="48" spans="1:11" s="36" customFormat="1" ht="13.5" customHeight="1" x14ac:dyDescent="0.2">
      <c r="A48" s="49"/>
      <c r="B48" s="40"/>
      <c r="C48" s="41" t="s">
        <v>54</v>
      </c>
      <c r="D48" s="46" t="s">
        <v>55</v>
      </c>
      <c r="E48" s="47">
        <v>396.5</v>
      </c>
      <c r="F48" s="47">
        <f>F49+F50+F52</f>
        <v>664.5</v>
      </c>
      <c r="G48" s="48">
        <v>550</v>
      </c>
      <c r="H48" s="48">
        <v>550</v>
      </c>
      <c r="I48" s="48">
        <f>I49+I50+I51+I52</f>
        <v>550</v>
      </c>
      <c r="J48" s="48">
        <f>J49+J50+J51+J52</f>
        <v>550</v>
      </c>
      <c r="K48" s="48">
        <f>K49+K50+K51+K52</f>
        <v>550</v>
      </c>
    </row>
    <row r="49" spans="1:11" s="45" customFormat="1" ht="13.5" customHeight="1" x14ac:dyDescent="0.2">
      <c r="A49" s="52"/>
      <c r="B49" s="40"/>
      <c r="C49" s="54"/>
      <c r="D49" s="53" t="s">
        <v>56</v>
      </c>
      <c r="E49" s="43">
        <v>211.5</v>
      </c>
      <c r="F49" s="43">
        <v>163.5</v>
      </c>
      <c r="G49" s="44">
        <v>300</v>
      </c>
      <c r="H49" s="44">
        <v>300</v>
      </c>
      <c r="I49" s="44">
        <v>300</v>
      </c>
      <c r="J49" s="44">
        <v>300</v>
      </c>
      <c r="K49" s="44">
        <v>300</v>
      </c>
    </row>
    <row r="50" spans="1:11" s="45" customFormat="1" ht="13.5" customHeight="1" x14ac:dyDescent="0.2">
      <c r="A50" s="52"/>
      <c r="B50" s="40"/>
      <c r="C50" s="54"/>
      <c r="D50" s="53" t="s">
        <v>57</v>
      </c>
      <c r="E50" s="43">
        <v>100</v>
      </c>
      <c r="F50" s="43">
        <v>435</v>
      </c>
      <c r="G50" s="44">
        <v>100</v>
      </c>
      <c r="H50" s="44">
        <v>100</v>
      </c>
      <c r="I50" s="44">
        <v>100</v>
      </c>
      <c r="J50" s="44">
        <v>100</v>
      </c>
      <c r="K50" s="44">
        <v>100</v>
      </c>
    </row>
    <row r="51" spans="1:11" s="45" customFormat="1" ht="13.5" customHeight="1" x14ac:dyDescent="0.2">
      <c r="A51" s="52"/>
      <c r="B51" s="40"/>
      <c r="C51" s="54"/>
      <c r="D51" s="53" t="s">
        <v>58</v>
      </c>
      <c r="E51" s="43">
        <v>0</v>
      </c>
      <c r="F51" s="43">
        <v>0</v>
      </c>
      <c r="G51" s="44">
        <v>100</v>
      </c>
      <c r="H51" s="44">
        <v>100</v>
      </c>
      <c r="I51" s="44">
        <v>100</v>
      </c>
      <c r="J51" s="44">
        <v>100</v>
      </c>
      <c r="K51" s="44">
        <v>100</v>
      </c>
    </row>
    <row r="52" spans="1:11" s="45" customFormat="1" ht="13.5" customHeight="1" x14ac:dyDescent="0.2">
      <c r="A52" s="52"/>
      <c r="B52" s="40"/>
      <c r="C52" s="54"/>
      <c r="D52" s="53" t="s">
        <v>59</v>
      </c>
      <c r="E52" s="43">
        <v>85</v>
      </c>
      <c r="F52" s="43">
        <v>66</v>
      </c>
      <c r="G52" s="44">
        <v>50</v>
      </c>
      <c r="H52" s="44">
        <v>50</v>
      </c>
      <c r="I52" s="44">
        <v>50</v>
      </c>
      <c r="J52" s="44">
        <v>50</v>
      </c>
      <c r="K52" s="44">
        <v>50</v>
      </c>
    </row>
    <row r="53" spans="1:11" s="36" customFormat="1" ht="13.5" customHeight="1" x14ac:dyDescent="0.2">
      <c r="A53" s="578" t="s">
        <v>60</v>
      </c>
      <c r="B53" s="576"/>
      <c r="C53" s="576"/>
      <c r="D53" s="577"/>
      <c r="E53" s="50">
        <v>0</v>
      </c>
      <c r="F53" s="50">
        <v>0</v>
      </c>
      <c r="G53" s="51">
        <v>10</v>
      </c>
      <c r="H53" s="51">
        <v>10</v>
      </c>
      <c r="I53" s="51">
        <v>10</v>
      </c>
      <c r="J53" s="51">
        <v>10</v>
      </c>
      <c r="K53" s="51">
        <v>10</v>
      </c>
    </row>
    <row r="54" spans="1:11" s="45" customFormat="1" ht="13.5" customHeight="1" x14ac:dyDescent="0.2">
      <c r="A54" s="39"/>
      <c r="B54" s="40"/>
      <c r="C54" s="41" t="s">
        <v>61</v>
      </c>
      <c r="D54" s="42" t="s">
        <v>62</v>
      </c>
      <c r="E54" s="43">
        <v>0</v>
      </c>
      <c r="F54" s="43">
        <v>0</v>
      </c>
      <c r="G54" s="44">
        <v>10</v>
      </c>
      <c r="H54" s="44">
        <v>10</v>
      </c>
      <c r="I54" s="44">
        <v>10</v>
      </c>
      <c r="J54" s="44">
        <v>10</v>
      </c>
      <c r="K54" s="44">
        <v>10</v>
      </c>
    </row>
    <row r="55" spans="1:11" s="36" customFormat="1" ht="13.5" customHeight="1" x14ac:dyDescent="0.2">
      <c r="A55" s="578" t="s">
        <v>63</v>
      </c>
      <c r="B55" s="576"/>
      <c r="C55" s="576"/>
      <c r="D55" s="577"/>
      <c r="E55" s="50">
        <v>1101.6400000000001</v>
      </c>
      <c r="F55" s="50">
        <f>F56+F65</f>
        <v>735.81</v>
      </c>
      <c r="G55" s="51">
        <v>2210</v>
      </c>
      <c r="H55" s="51">
        <f>H56+H65+H69</f>
        <v>2210</v>
      </c>
      <c r="I55" s="51">
        <f>I56+I65+I69</f>
        <v>2210</v>
      </c>
      <c r="J55" s="51">
        <f>J56+J65+J69</f>
        <v>2210</v>
      </c>
      <c r="K55" s="51">
        <f>K56+K65+K69</f>
        <v>2210</v>
      </c>
    </row>
    <row r="56" spans="1:11" s="36" customFormat="1" ht="13.5" customHeight="1" x14ac:dyDescent="0.2">
      <c r="A56" s="49"/>
      <c r="B56" s="40"/>
      <c r="C56" s="41" t="s">
        <v>64</v>
      </c>
      <c r="D56" s="46" t="s">
        <v>65</v>
      </c>
      <c r="E56" s="55">
        <v>683.56</v>
      </c>
      <c r="F56" s="47">
        <f>F57+F58+F59+F60+F64</f>
        <v>424.6</v>
      </c>
      <c r="G56" s="48">
        <v>1460</v>
      </c>
      <c r="H56" s="48">
        <v>1460</v>
      </c>
      <c r="I56" s="48">
        <f>I57+I58+I59+I60+I61+I62+I63+I64</f>
        <v>1460</v>
      </c>
      <c r="J56" s="48">
        <f>J57+J58+J59+J60+J61+J62+J63+J64</f>
        <v>1460</v>
      </c>
      <c r="K56" s="48">
        <f>K57+K58+K59+K60+K61+K62+K63+K64</f>
        <v>1460</v>
      </c>
    </row>
    <row r="57" spans="1:11" s="45" customFormat="1" ht="13.5" customHeight="1" x14ac:dyDescent="0.2">
      <c r="A57" s="39"/>
      <c r="B57" s="40"/>
      <c r="C57" s="41"/>
      <c r="D57" s="42" t="s">
        <v>66</v>
      </c>
      <c r="E57" s="43">
        <v>141</v>
      </c>
      <c r="F57" s="43">
        <v>133</v>
      </c>
      <c r="G57" s="44">
        <v>200</v>
      </c>
      <c r="H57" s="44">
        <v>200</v>
      </c>
      <c r="I57" s="44">
        <v>200</v>
      </c>
      <c r="J57" s="44">
        <v>200</v>
      </c>
      <c r="K57" s="44">
        <v>200</v>
      </c>
    </row>
    <row r="58" spans="1:11" s="45" customFormat="1" ht="13.5" customHeight="1" x14ac:dyDescent="0.2">
      <c r="A58" s="39"/>
      <c r="B58" s="40"/>
      <c r="C58" s="41"/>
      <c r="D58" s="42" t="s">
        <v>67</v>
      </c>
      <c r="E58" s="43">
        <v>34</v>
      </c>
      <c r="F58" s="43">
        <v>10</v>
      </c>
      <c r="G58" s="44">
        <v>100</v>
      </c>
      <c r="H58" s="44">
        <v>100</v>
      </c>
      <c r="I58" s="44">
        <v>100</v>
      </c>
      <c r="J58" s="44">
        <v>100</v>
      </c>
      <c r="K58" s="44">
        <v>100</v>
      </c>
    </row>
    <row r="59" spans="1:11" s="45" customFormat="1" ht="13.5" customHeight="1" x14ac:dyDescent="0.2">
      <c r="A59" s="39"/>
      <c r="B59" s="40"/>
      <c r="C59" s="41"/>
      <c r="D59" s="42" t="s">
        <v>68</v>
      </c>
      <c r="E59" s="43">
        <v>240</v>
      </c>
      <c r="F59" s="43">
        <v>261.60000000000002</v>
      </c>
      <c r="G59" s="44">
        <v>400</v>
      </c>
      <c r="H59" s="44">
        <v>400</v>
      </c>
      <c r="I59" s="44">
        <v>400</v>
      </c>
      <c r="J59" s="44">
        <v>400</v>
      </c>
      <c r="K59" s="44">
        <v>400</v>
      </c>
    </row>
    <row r="60" spans="1:11" s="45" customFormat="1" ht="13.5" customHeight="1" x14ac:dyDescent="0.2">
      <c r="A60" s="39"/>
      <c r="B60" s="40"/>
      <c r="C60" s="41"/>
      <c r="D60" s="42" t="s">
        <v>69</v>
      </c>
      <c r="E60" s="43">
        <v>0</v>
      </c>
      <c r="F60" s="43">
        <v>10</v>
      </c>
      <c r="G60" s="44">
        <v>300</v>
      </c>
      <c r="H60" s="44">
        <v>300</v>
      </c>
      <c r="I60" s="44">
        <v>300</v>
      </c>
      <c r="J60" s="44">
        <v>300</v>
      </c>
      <c r="K60" s="44">
        <v>300</v>
      </c>
    </row>
    <row r="61" spans="1:11" s="45" customFormat="1" ht="13.5" customHeight="1" x14ac:dyDescent="0.2">
      <c r="A61" s="39"/>
      <c r="B61" s="40"/>
      <c r="C61" s="41"/>
      <c r="D61" s="42" t="s">
        <v>70</v>
      </c>
      <c r="E61" s="43">
        <v>102.56</v>
      </c>
      <c r="F61" s="43">
        <v>0</v>
      </c>
      <c r="G61" s="44">
        <v>200</v>
      </c>
      <c r="H61" s="44">
        <v>200</v>
      </c>
      <c r="I61" s="44">
        <v>200</v>
      </c>
      <c r="J61" s="44">
        <v>200</v>
      </c>
      <c r="K61" s="44">
        <v>200</v>
      </c>
    </row>
    <row r="62" spans="1:11" s="45" customFormat="1" ht="13.5" customHeight="1" x14ac:dyDescent="0.2">
      <c r="A62" s="39"/>
      <c r="B62" s="40"/>
      <c r="C62" s="41"/>
      <c r="D62" s="42" t="s">
        <v>71</v>
      </c>
      <c r="E62" s="43">
        <v>0</v>
      </c>
      <c r="F62" s="43">
        <v>0</v>
      </c>
      <c r="G62" s="44">
        <v>60</v>
      </c>
      <c r="H62" s="44">
        <v>60</v>
      </c>
      <c r="I62" s="44">
        <v>60</v>
      </c>
      <c r="J62" s="44">
        <v>60</v>
      </c>
      <c r="K62" s="44">
        <v>60</v>
      </c>
    </row>
    <row r="63" spans="1:11" s="45" customFormat="1" ht="13.5" customHeight="1" x14ac:dyDescent="0.2">
      <c r="A63" s="39"/>
      <c r="B63" s="40"/>
      <c r="C63" s="41"/>
      <c r="D63" s="42" t="s">
        <v>72</v>
      </c>
      <c r="E63" s="43">
        <v>0</v>
      </c>
      <c r="F63" s="43">
        <v>0</v>
      </c>
      <c r="G63" s="44">
        <v>50</v>
      </c>
      <c r="H63" s="44">
        <v>50</v>
      </c>
      <c r="I63" s="44">
        <v>50</v>
      </c>
      <c r="J63" s="44">
        <v>50</v>
      </c>
      <c r="K63" s="44">
        <v>50</v>
      </c>
    </row>
    <row r="64" spans="1:11" s="45" customFormat="1" ht="13.5" customHeight="1" x14ac:dyDescent="0.2">
      <c r="A64" s="39"/>
      <c r="B64" s="40"/>
      <c r="C64" s="41"/>
      <c r="D64" s="42" t="s">
        <v>394</v>
      </c>
      <c r="E64" s="43">
        <v>166</v>
      </c>
      <c r="F64" s="43">
        <v>10</v>
      </c>
      <c r="G64" s="44">
        <v>150</v>
      </c>
      <c r="H64" s="44">
        <v>150</v>
      </c>
      <c r="I64" s="44">
        <v>150</v>
      </c>
      <c r="J64" s="44">
        <v>150</v>
      </c>
      <c r="K64" s="44">
        <v>150</v>
      </c>
    </row>
    <row r="65" spans="1:11" s="36" customFormat="1" ht="13.5" customHeight="1" x14ac:dyDescent="0.2">
      <c r="A65" s="49"/>
      <c r="B65" s="56">
        <v>132</v>
      </c>
      <c r="C65" s="41" t="s">
        <v>64</v>
      </c>
      <c r="D65" s="46" t="s">
        <v>65</v>
      </c>
      <c r="E65" s="47">
        <v>418.08</v>
      </c>
      <c r="F65" s="47">
        <f>F66+F67+F68</f>
        <v>311.20999999999998</v>
      </c>
      <c r="G65" s="48">
        <v>350</v>
      </c>
      <c r="H65" s="48">
        <v>350</v>
      </c>
      <c r="I65" s="48">
        <f>I66+I67+I68</f>
        <v>350</v>
      </c>
      <c r="J65" s="48">
        <f>J66+J67+J68</f>
        <v>350</v>
      </c>
      <c r="K65" s="48">
        <f>K66+K67+K68</f>
        <v>350</v>
      </c>
    </row>
    <row r="66" spans="1:11" s="45" customFormat="1" ht="13.5" customHeight="1" x14ac:dyDescent="0.2">
      <c r="A66" s="39"/>
      <c r="B66" s="57"/>
      <c r="C66" s="41"/>
      <c r="D66" s="42" t="s">
        <v>73</v>
      </c>
      <c r="E66" s="43">
        <v>116</v>
      </c>
      <c r="F66" s="43">
        <v>88.57</v>
      </c>
      <c r="G66" s="44">
        <v>220</v>
      </c>
      <c r="H66" s="44">
        <v>220</v>
      </c>
      <c r="I66" s="44">
        <v>220</v>
      </c>
      <c r="J66" s="44">
        <v>220</v>
      </c>
      <c r="K66" s="44">
        <v>220</v>
      </c>
    </row>
    <row r="67" spans="1:11" s="45" customFormat="1" ht="13.5" customHeight="1" x14ac:dyDescent="0.2">
      <c r="A67" s="39"/>
      <c r="B67" s="57"/>
      <c r="C67" s="41"/>
      <c r="D67" s="42" t="s">
        <v>74</v>
      </c>
      <c r="E67" s="43">
        <v>129.08000000000001</v>
      </c>
      <c r="F67" s="43">
        <v>127.64</v>
      </c>
      <c r="G67" s="44">
        <v>100</v>
      </c>
      <c r="H67" s="44">
        <v>100</v>
      </c>
      <c r="I67" s="44">
        <v>100</v>
      </c>
      <c r="J67" s="44">
        <v>100</v>
      </c>
      <c r="K67" s="44">
        <v>100</v>
      </c>
    </row>
    <row r="68" spans="1:11" s="45" customFormat="1" ht="13.5" customHeight="1" x14ac:dyDescent="0.2">
      <c r="A68" s="39"/>
      <c r="B68" s="57"/>
      <c r="C68" s="41"/>
      <c r="D68" s="42" t="s">
        <v>75</v>
      </c>
      <c r="E68" s="43">
        <v>173</v>
      </c>
      <c r="F68" s="43">
        <v>95</v>
      </c>
      <c r="G68" s="44">
        <v>30</v>
      </c>
      <c r="H68" s="44">
        <v>30</v>
      </c>
      <c r="I68" s="44">
        <v>30</v>
      </c>
      <c r="J68" s="44">
        <v>30</v>
      </c>
      <c r="K68" s="44">
        <v>30</v>
      </c>
    </row>
    <row r="69" spans="1:11" s="45" customFormat="1" ht="13.5" customHeight="1" x14ac:dyDescent="0.2">
      <c r="A69" s="39"/>
      <c r="B69" s="40"/>
      <c r="C69" s="41" t="s">
        <v>76</v>
      </c>
      <c r="D69" s="42" t="s">
        <v>77</v>
      </c>
      <c r="E69" s="43">
        <v>0</v>
      </c>
      <c r="F69" s="43">
        <v>0</v>
      </c>
      <c r="G69" s="44">
        <v>400</v>
      </c>
      <c r="H69" s="44">
        <v>400</v>
      </c>
      <c r="I69" s="44">
        <v>400</v>
      </c>
      <c r="J69" s="44">
        <v>400</v>
      </c>
      <c r="K69" s="44">
        <v>400</v>
      </c>
    </row>
    <row r="70" spans="1:11" s="36" customFormat="1" ht="13.5" customHeight="1" x14ac:dyDescent="0.2">
      <c r="A70" s="578" t="s">
        <v>78</v>
      </c>
      <c r="B70" s="576"/>
      <c r="C70" s="576"/>
      <c r="D70" s="577"/>
      <c r="E70" s="50">
        <v>30</v>
      </c>
      <c r="F70" s="50">
        <v>30</v>
      </c>
      <c r="G70" s="51">
        <v>20</v>
      </c>
      <c r="H70" s="51">
        <v>20</v>
      </c>
      <c r="I70" s="51">
        <v>20</v>
      </c>
      <c r="J70" s="51">
        <v>20</v>
      </c>
      <c r="K70" s="51">
        <v>20</v>
      </c>
    </row>
    <row r="71" spans="1:11" s="45" customFormat="1" ht="13.5" customHeight="1" x14ac:dyDescent="0.2">
      <c r="A71" s="39"/>
      <c r="B71" s="40"/>
      <c r="C71" s="41" t="s">
        <v>79</v>
      </c>
      <c r="D71" s="42" t="s">
        <v>80</v>
      </c>
      <c r="E71" s="43">
        <v>30</v>
      </c>
      <c r="F71" s="43">
        <v>30</v>
      </c>
      <c r="G71" s="44">
        <v>20</v>
      </c>
      <c r="H71" s="44">
        <v>20</v>
      </c>
      <c r="I71" s="44">
        <v>20</v>
      </c>
      <c r="J71" s="44">
        <v>20</v>
      </c>
      <c r="K71" s="44">
        <v>20</v>
      </c>
    </row>
    <row r="72" spans="1:11" s="36" customFormat="1" ht="13.5" customHeight="1" x14ac:dyDescent="0.2">
      <c r="A72" s="579" t="s">
        <v>81</v>
      </c>
      <c r="B72" s="573"/>
      <c r="C72" s="573"/>
      <c r="D72" s="574"/>
      <c r="E72" s="37">
        <v>46.63</v>
      </c>
      <c r="F72" s="37">
        <v>21.79</v>
      </c>
      <c r="G72" s="38">
        <v>80</v>
      </c>
      <c r="H72" s="38">
        <v>80</v>
      </c>
      <c r="I72" s="38">
        <v>80</v>
      </c>
      <c r="J72" s="38">
        <v>80</v>
      </c>
      <c r="K72" s="38">
        <v>80</v>
      </c>
    </row>
    <row r="73" spans="1:11" s="45" customFormat="1" ht="13.5" customHeight="1" x14ac:dyDescent="0.2">
      <c r="A73" s="39"/>
      <c r="B73" s="40"/>
      <c r="C73" s="41" t="s">
        <v>82</v>
      </c>
      <c r="D73" s="42" t="s">
        <v>83</v>
      </c>
      <c r="E73" s="43">
        <v>46.63</v>
      </c>
      <c r="F73" s="43">
        <v>21.79</v>
      </c>
      <c r="G73" s="44">
        <v>80</v>
      </c>
      <c r="H73" s="44">
        <v>80</v>
      </c>
      <c r="I73" s="44">
        <v>80</v>
      </c>
      <c r="J73" s="44">
        <v>80</v>
      </c>
      <c r="K73" s="44">
        <v>80</v>
      </c>
    </row>
    <row r="74" spans="1:11" s="36" customFormat="1" ht="13.5" customHeight="1" x14ac:dyDescent="0.2">
      <c r="A74" s="579" t="s">
        <v>84</v>
      </c>
      <c r="B74" s="573"/>
      <c r="C74" s="573"/>
      <c r="D74" s="574"/>
      <c r="E74" s="37">
        <v>1290.0999999999999</v>
      </c>
      <c r="F74" s="37">
        <v>1032.32</v>
      </c>
      <c r="G74" s="38">
        <v>1640</v>
      </c>
      <c r="H74" s="38">
        <v>2750</v>
      </c>
      <c r="I74" s="38">
        <v>1350</v>
      </c>
      <c r="J74" s="38">
        <v>1350</v>
      </c>
      <c r="K74" s="38">
        <v>1350</v>
      </c>
    </row>
    <row r="75" spans="1:11" s="36" customFormat="1" ht="13.5" customHeight="1" x14ac:dyDescent="0.2">
      <c r="A75" s="578" t="s">
        <v>85</v>
      </c>
      <c r="B75" s="576"/>
      <c r="C75" s="576"/>
      <c r="D75" s="577"/>
      <c r="E75" s="50">
        <v>1290.0999999999999</v>
      </c>
      <c r="F75" s="50">
        <f>F76+F77+F78</f>
        <v>1032.32</v>
      </c>
      <c r="G75" s="51">
        <v>1640</v>
      </c>
      <c r="H75" s="51">
        <f>H76+H77+H78</f>
        <v>2750</v>
      </c>
      <c r="I75" s="51">
        <f>I76+I77+I78</f>
        <v>1350</v>
      </c>
      <c r="J75" s="51">
        <f>J76+J77+J78</f>
        <v>1350</v>
      </c>
      <c r="K75" s="51">
        <f>K76+K77+K78</f>
        <v>1350</v>
      </c>
    </row>
    <row r="76" spans="1:11" s="45" customFormat="1" ht="13.5" customHeight="1" x14ac:dyDescent="0.2">
      <c r="A76" s="39"/>
      <c r="B76" s="40"/>
      <c r="C76" s="41" t="s">
        <v>86</v>
      </c>
      <c r="D76" s="42" t="s">
        <v>87</v>
      </c>
      <c r="E76" s="43">
        <v>42.85</v>
      </c>
      <c r="F76" s="43">
        <v>64.83</v>
      </c>
      <c r="G76" s="44">
        <v>50</v>
      </c>
      <c r="H76" s="44">
        <v>50</v>
      </c>
      <c r="I76" s="44">
        <v>50</v>
      </c>
      <c r="J76" s="44">
        <v>50</v>
      </c>
      <c r="K76" s="44">
        <v>50</v>
      </c>
    </row>
    <row r="77" spans="1:11" s="45" customFormat="1" ht="11.25" x14ac:dyDescent="0.2">
      <c r="A77" s="39"/>
      <c r="B77" s="40"/>
      <c r="C77" s="41" t="s">
        <v>88</v>
      </c>
      <c r="D77" s="42" t="s">
        <v>89</v>
      </c>
      <c r="E77" s="43">
        <v>1215.8499999999999</v>
      </c>
      <c r="F77" s="43">
        <v>962.69</v>
      </c>
      <c r="G77" s="44">
        <v>1200</v>
      </c>
      <c r="H77" s="44">
        <v>2600</v>
      </c>
      <c r="I77" s="44">
        <v>1200</v>
      </c>
      <c r="J77" s="44">
        <v>1200</v>
      </c>
      <c r="K77" s="44">
        <v>1200</v>
      </c>
    </row>
    <row r="78" spans="1:11" s="45" customFormat="1" ht="11.25" x14ac:dyDescent="0.2">
      <c r="A78" s="39"/>
      <c r="B78" s="40"/>
      <c r="C78" s="41" t="s">
        <v>90</v>
      </c>
      <c r="D78" s="42" t="s">
        <v>91</v>
      </c>
      <c r="E78" s="43">
        <v>31.4</v>
      </c>
      <c r="F78" s="43">
        <v>4.8</v>
      </c>
      <c r="G78" s="44">
        <v>390</v>
      </c>
      <c r="H78" s="44">
        <v>100</v>
      </c>
      <c r="I78" s="44">
        <v>100</v>
      </c>
      <c r="J78" s="44">
        <v>100</v>
      </c>
      <c r="K78" s="44">
        <v>100</v>
      </c>
    </row>
    <row r="79" spans="1:11" s="36" customFormat="1" ht="11.25" x14ac:dyDescent="0.2">
      <c r="A79" s="569" t="s">
        <v>92</v>
      </c>
      <c r="B79" s="570"/>
      <c r="C79" s="570"/>
      <c r="D79" s="571"/>
      <c r="E79" s="34">
        <f>E82+E85+E86+E89+E90</f>
        <v>14733.180000000002</v>
      </c>
      <c r="F79" s="34">
        <v>4734.67</v>
      </c>
      <c r="G79" s="35">
        <v>1700</v>
      </c>
      <c r="H79" s="35">
        <v>2460</v>
      </c>
      <c r="I79" s="35">
        <v>1890</v>
      </c>
      <c r="J79" s="35">
        <v>1890</v>
      </c>
      <c r="K79" s="35">
        <v>1890</v>
      </c>
    </row>
    <row r="80" spans="1:11" s="36" customFormat="1" ht="11.25" x14ac:dyDescent="0.2">
      <c r="A80" s="572" t="s">
        <v>93</v>
      </c>
      <c r="B80" s="573"/>
      <c r="C80" s="573"/>
      <c r="D80" s="574"/>
      <c r="E80" s="37">
        <v>14733.18</v>
      </c>
      <c r="F80" s="37">
        <v>4734.67</v>
      </c>
      <c r="G80" s="38">
        <v>1700</v>
      </c>
      <c r="H80" s="38">
        <v>2460</v>
      </c>
      <c r="I80" s="38">
        <v>1890</v>
      </c>
      <c r="J80" s="38">
        <v>1890</v>
      </c>
      <c r="K80" s="38">
        <v>1890</v>
      </c>
    </row>
    <row r="81" spans="1:11" s="36" customFormat="1" ht="11.25" x14ac:dyDescent="0.2">
      <c r="A81" s="575" t="s">
        <v>94</v>
      </c>
      <c r="B81" s="576"/>
      <c r="C81" s="576"/>
      <c r="D81" s="577"/>
      <c r="E81" s="50">
        <v>14733.18</v>
      </c>
      <c r="F81" s="50">
        <f>F82+F87+F90</f>
        <v>4734.67</v>
      </c>
      <c r="G81" s="51">
        <v>1700</v>
      </c>
      <c r="H81" s="51">
        <f>H82+H85+H86+H90</f>
        <v>2460</v>
      </c>
      <c r="I81" s="51">
        <f>I82+I85+I86+I87+I90</f>
        <v>1890</v>
      </c>
      <c r="J81" s="51">
        <f>J82+J85+J86+J87+J90</f>
        <v>1890</v>
      </c>
      <c r="K81" s="51">
        <f>K82+K85+K86+K87+K90</f>
        <v>1890</v>
      </c>
    </row>
    <row r="82" spans="1:11" s="36" customFormat="1" ht="11.25" x14ac:dyDescent="0.2">
      <c r="A82" s="58"/>
      <c r="B82" s="59">
        <v>111</v>
      </c>
      <c r="C82" s="60">
        <v>312001</v>
      </c>
      <c r="D82" s="60" t="s">
        <v>95</v>
      </c>
      <c r="E82" s="47">
        <f>E83+E84</f>
        <v>9842.7000000000007</v>
      </c>
      <c r="F82" s="47">
        <f>F83+F84+F85+F86</f>
        <v>3708.65</v>
      </c>
      <c r="G82" s="48">
        <v>600</v>
      </c>
      <c r="H82" s="48">
        <f>H83+H84</f>
        <v>1610</v>
      </c>
      <c r="I82" s="48">
        <v>640</v>
      </c>
      <c r="J82" s="48">
        <v>640</v>
      </c>
      <c r="K82" s="48">
        <v>640</v>
      </c>
    </row>
    <row r="83" spans="1:11" s="45" customFormat="1" ht="11.25" x14ac:dyDescent="0.2">
      <c r="A83" s="61"/>
      <c r="B83" s="60"/>
      <c r="C83" s="60"/>
      <c r="D83" s="62" t="s">
        <v>96</v>
      </c>
      <c r="E83" s="43">
        <v>1120</v>
      </c>
      <c r="F83" s="43">
        <v>2553.0500000000002</v>
      </c>
      <c r="G83" s="44">
        <v>600</v>
      </c>
      <c r="H83" s="44">
        <v>640</v>
      </c>
      <c r="I83" s="44">
        <v>640</v>
      </c>
      <c r="J83" s="44">
        <v>640</v>
      </c>
      <c r="K83" s="44">
        <v>640</v>
      </c>
    </row>
    <row r="84" spans="1:11" s="45" customFormat="1" ht="12.75" customHeight="1" x14ac:dyDescent="0.2">
      <c r="A84" s="61"/>
      <c r="B84" s="60"/>
      <c r="C84" s="60"/>
      <c r="D84" s="62" t="s">
        <v>97</v>
      </c>
      <c r="E84" s="43">
        <v>8722.7000000000007</v>
      </c>
      <c r="F84" s="43">
        <v>775.98</v>
      </c>
      <c r="G84" s="44">
        <v>0</v>
      </c>
      <c r="H84" s="44">
        <v>970</v>
      </c>
      <c r="I84" s="44">
        <v>0</v>
      </c>
      <c r="J84" s="44">
        <v>0</v>
      </c>
      <c r="K84" s="44">
        <v>0</v>
      </c>
    </row>
    <row r="85" spans="1:11" s="45" customFormat="1" ht="12.75" customHeight="1" x14ac:dyDescent="0.2">
      <c r="A85" s="61"/>
      <c r="B85" s="74" t="s">
        <v>111</v>
      </c>
      <c r="C85" s="60">
        <v>312001</v>
      </c>
      <c r="D85" s="60" t="s">
        <v>528</v>
      </c>
      <c r="E85" s="43">
        <v>3492.54</v>
      </c>
      <c r="F85" s="43">
        <v>322.7</v>
      </c>
      <c r="G85" s="44">
        <v>0</v>
      </c>
      <c r="H85" s="44">
        <v>200</v>
      </c>
      <c r="I85" s="44">
        <v>100</v>
      </c>
      <c r="J85" s="44">
        <v>100</v>
      </c>
      <c r="K85" s="44">
        <v>100</v>
      </c>
    </row>
    <row r="86" spans="1:11" s="45" customFormat="1" ht="12.75" customHeight="1" x14ac:dyDescent="0.2">
      <c r="A86" s="61"/>
      <c r="B86" s="74" t="s">
        <v>112</v>
      </c>
      <c r="C86" s="60">
        <v>312001</v>
      </c>
      <c r="D86" s="60" t="s">
        <v>528</v>
      </c>
      <c r="E86" s="43">
        <v>616.32000000000005</v>
      </c>
      <c r="F86" s="43">
        <v>56.92</v>
      </c>
      <c r="G86" s="44">
        <v>0</v>
      </c>
      <c r="H86" s="44">
        <v>50</v>
      </c>
      <c r="I86" s="44">
        <v>50</v>
      </c>
      <c r="J86" s="44">
        <v>50</v>
      </c>
      <c r="K86" s="44">
        <v>50</v>
      </c>
    </row>
    <row r="87" spans="1:11" s="36" customFormat="1" ht="11.25" x14ac:dyDescent="0.2">
      <c r="A87" s="58"/>
      <c r="B87" s="63" t="s">
        <v>98</v>
      </c>
      <c r="C87" s="41" t="s">
        <v>99</v>
      </c>
      <c r="D87" s="46" t="s">
        <v>100</v>
      </c>
      <c r="E87" s="47">
        <v>240</v>
      </c>
      <c r="F87" s="47">
        <v>500</v>
      </c>
      <c r="G87" s="48">
        <v>500</v>
      </c>
      <c r="H87" s="48">
        <v>0</v>
      </c>
      <c r="I87" s="48">
        <v>500</v>
      </c>
      <c r="J87" s="48">
        <v>500</v>
      </c>
      <c r="K87" s="48">
        <v>500</v>
      </c>
    </row>
    <row r="88" spans="1:11" s="45" customFormat="1" ht="11.25" x14ac:dyDescent="0.2">
      <c r="A88" s="61"/>
      <c r="B88" s="40"/>
      <c r="C88" s="64"/>
      <c r="D88" s="42" t="s">
        <v>101</v>
      </c>
      <c r="E88" s="43">
        <v>0</v>
      </c>
      <c r="F88" s="43">
        <v>250</v>
      </c>
      <c r="G88" s="44">
        <v>250</v>
      </c>
      <c r="H88" s="44">
        <v>0</v>
      </c>
      <c r="I88" s="44">
        <v>250</v>
      </c>
      <c r="J88" s="44">
        <v>250</v>
      </c>
      <c r="K88" s="44">
        <v>250</v>
      </c>
    </row>
    <row r="89" spans="1:11" s="45" customFormat="1" ht="11.25" x14ac:dyDescent="0.2">
      <c r="A89" s="61"/>
      <c r="B89" s="40"/>
      <c r="C89" s="64"/>
      <c r="D89" s="42" t="s">
        <v>102</v>
      </c>
      <c r="E89" s="43">
        <v>240</v>
      </c>
      <c r="F89" s="43">
        <v>250</v>
      </c>
      <c r="G89" s="44">
        <v>250</v>
      </c>
      <c r="H89" s="44">
        <v>0</v>
      </c>
      <c r="I89" s="44">
        <v>250</v>
      </c>
      <c r="J89" s="44">
        <v>250</v>
      </c>
      <c r="K89" s="44">
        <v>250</v>
      </c>
    </row>
    <row r="90" spans="1:11" s="36" customFormat="1" ht="11.25" x14ac:dyDescent="0.2">
      <c r="A90" s="49"/>
      <c r="B90" s="63">
        <v>111</v>
      </c>
      <c r="C90" s="41" t="s">
        <v>103</v>
      </c>
      <c r="D90" s="46" t="s">
        <v>104</v>
      </c>
      <c r="E90" s="47">
        <v>541.62</v>
      </c>
      <c r="F90" s="47">
        <f>F91+F92+F93+F94+F95</f>
        <v>526.02</v>
      </c>
      <c r="G90" s="48">
        <f>G91+G92+G94+G93+G95</f>
        <v>600</v>
      </c>
      <c r="H90" s="48">
        <v>600</v>
      </c>
      <c r="I90" s="48">
        <v>600</v>
      </c>
      <c r="J90" s="48">
        <v>600</v>
      </c>
      <c r="K90" s="48">
        <v>600</v>
      </c>
    </row>
    <row r="91" spans="1:11" s="45" customFormat="1" ht="11.25" x14ac:dyDescent="0.2">
      <c r="A91" s="39"/>
      <c r="B91" s="63"/>
      <c r="C91" s="41"/>
      <c r="D91" s="42" t="s">
        <v>105</v>
      </c>
      <c r="E91" s="43">
        <v>302.25</v>
      </c>
      <c r="F91" s="43">
        <v>296.67</v>
      </c>
      <c r="G91" s="44">
        <v>300</v>
      </c>
      <c r="H91" s="44">
        <v>300</v>
      </c>
      <c r="I91" s="44">
        <v>300</v>
      </c>
      <c r="J91" s="44">
        <v>300</v>
      </c>
      <c r="K91" s="44">
        <v>300</v>
      </c>
    </row>
    <row r="92" spans="1:11" s="45" customFormat="1" ht="11.25" x14ac:dyDescent="0.2">
      <c r="A92" s="39"/>
      <c r="B92" s="63"/>
      <c r="C92" s="41"/>
      <c r="D92" s="42" t="s">
        <v>106</v>
      </c>
      <c r="E92" s="43">
        <v>17.62</v>
      </c>
      <c r="F92" s="43">
        <v>29.9</v>
      </c>
      <c r="G92" s="44">
        <v>50</v>
      </c>
      <c r="H92" s="44">
        <v>50</v>
      </c>
      <c r="I92" s="44">
        <v>50</v>
      </c>
      <c r="J92" s="44">
        <v>50</v>
      </c>
      <c r="K92" s="44">
        <v>50</v>
      </c>
    </row>
    <row r="93" spans="1:11" s="45" customFormat="1" ht="11.25" x14ac:dyDescent="0.2">
      <c r="A93" s="39"/>
      <c r="B93" s="63"/>
      <c r="C93" s="41"/>
      <c r="D93" s="42" t="s">
        <v>107</v>
      </c>
      <c r="E93" s="43">
        <v>34.1</v>
      </c>
      <c r="F93" s="43">
        <v>13.78</v>
      </c>
      <c r="G93" s="44">
        <v>50</v>
      </c>
      <c r="H93" s="44">
        <v>50</v>
      </c>
      <c r="I93" s="44">
        <v>50</v>
      </c>
      <c r="J93" s="44">
        <v>50</v>
      </c>
      <c r="K93" s="44">
        <v>50</v>
      </c>
    </row>
    <row r="94" spans="1:11" s="45" customFormat="1" ht="11.25" x14ac:dyDescent="0.2">
      <c r="A94" s="39"/>
      <c r="B94" s="63"/>
      <c r="C94" s="41"/>
      <c r="D94" s="42" t="s">
        <v>108</v>
      </c>
      <c r="E94" s="43">
        <v>107.25</v>
      </c>
      <c r="F94" s="43">
        <v>105.27</v>
      </c>
      <c r="G94" s="43">
        <v>100</v>
      </c>
      <c r="H94" s="44">
        <v>100</v>
      </c>
      <c r="I94" s="44">
        <v>100</v>
      </c>
      <c r="J94" s="44">
        <v>100</v>
      </c>
      <c r="K94" s="44">
        <v>100</v>
      </c>
    </row>
    <row r="95" spans="1:11" s="45" customFormat="1" ht="11.25" x14ac:dyDescent="0.2">
      <c r="A95" s="39"/>
      <c r="B95" s="63"/>
      <c r="C95" s="41"/>
      <c r="D95" s="42" t="s">
        <v>109</v>
      </c>
      <c r="E95" s="43">
        <v>80.400000000000006</v>
      </c>
      <c r="F95" s="43">
        <v>80.400000000000006</v>
      </c>
      <c r="G95" s="43">
        <v>100</v>
      </c>
      <c r="H95" s="44">
        <v>100</v>
      </c>
      <c r="I95" s="44">
        <v>100</v>
      </c>
      <c r="J95" s="44">
        <v>100</v>
      </c>
      <c r="K95" s="44">
        <v>100</v>
      </c>
    </row>
    <row r="96" spans="1:11" x14ac:dyDescent="0.25">
      <c r="A96" s="75"/>
      <c r="B96" s="344"/>
      <c r="C96" s="76"/>
      <c r="D96" s="77"/>
      <c r="E96" s="78"/>
      <c r="F96" s="78"/>
      <c r="G96" s="78"/>
      <c r="H96" s="79"/>
      <c r="I96" s="79"/>
      <c r="J96" s="79"/>
      <c r="K96" s="79"/>
    </row>
    <row r="97" spans="1:9" x14ac:dyDescent="0.25">
      <c r="A97" s="65"/>
      <c r="B97" s="66"/>
      <c r="C97" s="67"/>
      <c r="D97" s="68"/>
      <c r="E97" s="69"/>
      <c r="F97" s="69"/>
      <c r="G97" s="69"/>
      <c r="H97" s="69"/>
      <c r="I97" s="70"/>
    </row>
    <row r="98" spans="1:9" x14ac:dyDescent="0.25">
      <c r="A98" s="71"/>
      <c r="B98" s="7"/>
    </row>
    <row r="99" spans="1:9" x14ac:dyDescent="0.25">
      <c r="A99" s="71"/>
      <c r="B99" s="7"/>
    </row>
    <row r="100" spans="1:9" x14ac:dyDescent="0.25">
      <c r="A100" s="71"/>
      <c r="B100" s="7"/>
      <c r="D100" s="72"/>
    </row>
    <row r="101" spans="1:9" x14ac:dyDescent="0.25">
      <c r="A101" s="71"/>
      <c r="B101" s="7"/>
    </row>
    <row r="102" spans="1:9" x14ac:dyDescent="0.25">
      <c r="A102" s="71"/>
      <c r="B102" s="7"/>
    </row>
    <row r="103" spans="1:9" x14ac:dyDescent="0.25">
      <c r="A103" s="71"/>
      <c r="B103" s="7"/>
    </row>
    <row r="104" spans="1:9" x14ac:dyDescent="0.25">
      <c r="A104" s="71"/>
      <c r="B104" s="7"/>
    </row>
    <row r="105" spans="1:9" x14ac:dyDescent="0.25">
      <c r="A105" s="71"/>
      <c r="B105" s="7"/>
    </row>
    <row r="106" spans="1:9" x14ac:dyDescent="0.25">
      <c r="A106" s="71"/>
      <c r="B106" s="7"/>
    </row>
    <row r="107" spans="1:9" x14ac:dyDescent="0.25">
      <c r="A107" s="71"/>
      <c r="B107" s="7"/>
    </row>
    <row r="108" spans="1:9" x14ac:dyDescent="0.25">
      <c r="A108" s="71"/>
      <c r="B108" s="7"/>
    </row>
    <row r="109" spans="1:9" x14ac:dyDescent="0.25">
      <c r="A109" s="71"/>
      <c r="B109" s="7"/>
    </row>
    <row r="110" spans="1:9" x14ac:dyDescent="0.25">
      <c r="A110" s="71"/>
      <c r="B110" s="7"/>
    </row>
    <row r="111" spans="1:9" x14ac:dyDescent="0.25">
      <c r="A111" s="71"/>
      <c r="B111" s="7"/>
    </row>
    <row r="112" spans="1:9" x14ac:dyDescent="0.25">
      <c r="A112" s="71"/>
      <c r="B112" s="7"/>
    </row>
    <row r="113" spans="1:2" x14ac:dyDescent="0.25">
      <c r="A113" s="71"/>
      <c r="B113" s="7"/>
    </row>
    <row r="114" spans="1:2" x14ac:dyDescent="0.25">
      <c r="A114" s="71"/>
      <c r="B114" s="7"/>
    </row>
    <row r="115" spans="1:2" x14ac:dyDescent="0.25">
      <c r="A115" s="71"/>
      <c r="B115" s="7"/>
    </row>
    <row r="116" spans="1:2" x14ac:dyDescent="0.25">
      <c r="A116" s="71"/>
      <c r="B116" s="7"/>
    </row>
    <row r="117" spans="1:2" x14ac:dyDescent="0.25">
      <c r="A117" s="71"/>
      <c r="B117" s="7"/>
    </row>
    <row r="118" spans="1:2" x14ac:dyDescent="0.25">
      <c r="A118" s="71"/>
      <c r="B118" s="7"/>
    </row>
    <row r="119" spans="1:2" x14ac:dyDescent="0.25">
      <c r="A119" s="71"/>
      <c r="B119" s="7"/>
    </row>
    <row r="120" spans="1:2" x14ac:dyDescent="0.25">
      <c r="A120" s="71"/>
      <c r="B120" s="7"/>
    </row>
    <row r="121" spans="1:2" x14ac:dyDescent="0.25">
      <c r="A121" s="71"/>
      <c r="B121" s="7"/>
    </row>
    <row r="122" spans="1:2" x14ac:dyDescent="0.25">
      <c r="A122" s="71"/>
      <c r="B122" s="7"/>
    </row>
    <row r="123" spans="1:2" x14ac:dyDescent="0.25">
      <c r="A123" s="71"/>
      <c r="B123" s="7"/>
    </row>
    <row r="124" spans="1:2" x14ac:dyDescent="0.25">
      <c r="A124" s="71"/>
      <c r="B124" s="7"/>
    </row>
    <row r="125" spans="1:2" x14ac:dyDescent="0.25">
      <c r="A125" s="71"/>
      <c r="B125" s="7"/>
    </row>
    <row r="126" spans="1:2" x14ac:dyDescent="0.25">
      <c r="A126" s="71"/>
      <c r="B126" s="7"/>
    </row>
    <row r="127" spans="1:2" x14ac:dyDescent="0.25">
      <c r="A127" s="71"/>
      <c r="B127" s="7"/>
    </row>
    <row r="128" spans="1:2" x14ac:dyDescent="0.25">
      <c r="A128" s="71"/>
      <c r="B128" s="7"/>
    </row>
    <row r="129" spans="1:2" x14ac:dyDescent="0.25">
      <c r="A129" s="71"/>
      <c r="B129" s="7"/>
    </row>
    <row r="130" spans="1:2" x14ac:dyDescent="0.25">
      <c r="A130" s="71"/>
      <c r="B130" s="7"/>
    </row>
    <row r="131" spans="1:2" x14ac:dyDescent="0.25">
      <c r="A131" s="71"/>
      <c r="B131" s="7"/>
    </row>
    <row r="132" spans="1:2" x14ac:dyDescent="0.25">
      <c r="A132" s="71"/>
      <c r="B132" s="7"/>
    </row>
    <row r="133" spans="1:2" x14ac:dyDescent="0.25">
      <c r="A133" s="71"/>
      <c r="B133" s="7"/>
    </row>
    <row r="134" spans="1:2" x14ac:dyDescent="0.25">
      <c r="A134" s="71"/>
      <c r="B134" s="7"/>
    </row>
    <row r="135" spans="1:2" x14ac:dyDescent="0.25">
      <c r="A135" s="71"/>
      <c r="B135" s="7"/>
    </row>
    <row r="136" spans="1:2" x14ac:dyDescent="0.25">
      <c r="A136" s="71"/>
      <c r="B136" s="7"/>
    </row>
    <row r="137" spans="1:2" x14ac:dyDescent="0.25">
      <c r="A137" s="71"/>
      <c r="B137" s="7"/>
    </row>
    <row r="138" spans="1:2" x14ac:dyDescent="0.25">
      <c r="A138" s="71"/>
      <c r="B138" s="7"/>
    </row>
    <row r="139" spans="1:2" x14ac:dyDescent="0.25">
      <c r="A139" s="71"/>
      <c r="B139" s="7"/>
    </row>
    <row r="140" spans="1:2" x14ac:dyDescent="0.25">
      <c r="A140" s="71"/>
      <c r="B140" s="7"/>
    </row>
    <row r="141" spans="1:2" x14ac:dyDescent="0.25">
      <c r="A141" s="71"/>
      <c r="B141" s="7"/>
    </row>
    <row r="142" spans="1:2" x14ac:dyDescent="0.25">
      <c r="A142" s="71"/>
      <c r="B142" s="7"/>
    </row>
    <row r="143" spans="1:2" x14ac:dyDescent="0.25">
      <c r="A143" s="71"/>
      <c r="B143" s="7"/>
    </row>
    <row r="144" spans="1:2" x14ac:dyDescent="0.25">
      <c r="A144" s="71"/>
      <c r="B144" s="7"/>
    </row>
    <row r="145" spans="1:2" x14ac:dyDescent="0.25">
      <c r="A145" s="71"/>
      <c r="B145" s="7"/>
    </row>
    <row r="146" spans="1:2" x14ac:dyDescent="0.25">
      <c r="A146" s="71"/>
      <c r="B146" s="7"/>
    </row>
    <row r="147" spans="1:2" x14ac:dyDescent="0.25">
      <c r="A147" s="71"/>
      <c r="B147" s="7"/>
    </row>
    <row r="148" spans="1:2" x14ac:dyDescent="0.25">
      <c r="A148" s="71"/>
      <c r="B148" s="7"/>
    </row>
    <row r="149" spans="1:2" x14ac:dyDescent="0.25">
      <c r="A149" s="71"/>
      <c r="B149" s="7"/>
    </row>
    <row r="150" spans="1:2" x14ac:dyDescent="0.25">
      <c r="A150" s="71"/>
      <c r="B150" s="7"/>
    </row>
    <row r="151" spans="1:2" x14ac:dyDescent="0.25">
      <c r="A151" s="71"/>
      <c r="B151" s="7"/>
    </row>
    <row r="152" spans="1:2" x14ac:dyDescent="0.25">
      <c r="A152" s="71"/>
      <c r="B152" s="7"/>
    </row>
    <row r="153" spans="1:2" x14ac:dyDescent="0.25">
      <c r="A153" s="71"/>
      <c r="B153" s="7"/>
    </row>
    <row r="154" spans="1:2" x14ac:dyDescent="0.25">
      <c r="A154" s="71"/>
      <c r="B154" s="7"/>
    </row>
    <row r="155" spans="1:2" x14ac:dyDescent="0.25">
      <c r="A155" s="71"/>
      <c r="B155" s="7"/>
    </row>
    <row r="156" spans="1:2" x14ac:dyDescent="0.25">
      <c r="A156" s="71"/>
      <c r="B156" s="7"/>
    </row>
    <row r="157" spans="1:2" x14ac:dyDescent="0.25">
      <c r="A157" s="71"/>
      <c r="B157" s="7"/>
    </row>
  </sheetData>
  <mergeCells count="20">
    <mergeCell ref="A47:D47"/>
    <mergeCell ref="A8:D8"/>
    <mergeCell ref="A9:D9"/>
    <mergeCell ref="A10:D10"/>
    <mergeCell ref="A12:D12"/>
    <mergeCell ref="A20:D20"/>
    <mergeCell ref="A21:D21"/>
    <mergeCell ref="A30:D30"/>
    <mergeCell ref="A31:D31"/>
    <mergeCell ref="A32:D32"/>
    <mergeCell ref="A46:D46"/>
    <mergeCell ref="A79:D79"/>
    <mergeCell ref="A80:D80"/>
    <mergeCell ref="A81:D81"/>
    <mergeCell ref="A53:D53"/>
    <mergeCell ref="A55:D55"/>
    <mergeCell ref="A70:D70"/>
    <mergeCell ref="A72:D72"/>
    <mergeCell ref="A74:D74"/>
    <mergeCell ref="A75:D7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58"/>
  <sheetViews>
    <sheetView topLeftCell="A582" workbookViewId="0">
      <selection activeCell="G589" sqref="G589"/>
    </sheetView>
  </sheetViews>
  <sheetFormatPr defaultRowHeight="15" x14ac:dyDescent="0.25"/>
  <cols>
    <col min="1" max="1" width="7" customWidth="1"/>
    <col min="2" max="2" width="7.42578125" customWidth="1"/>
    <col min="3" max="3" width="7" customWidth="1"/>
    <col min="4" max="4" width="4.140625" customWidth="1"/>
    <col min="5" max="5" width="33.28515625" customWidth="1"/>
    <col min="6" max="6" width="12.140625" customWidth="1"/>
    <col min="7" max="7" width="11.85546875" customWidth="1"/>
    <col min="8" max="8" width="10.7109375" customWidth="1"/>
    <col min="9" max="9" width="11.7109375" customWidth="1"/>
    <col min="10" max="10" width="9.140625" style="183"/>
    <col min="11" max="11" width="10.5703125" style="183" customWidth="1"/>
    <col min="12" max="12" width="11.5703125" style="184" customWidth="1"/>
    <col min="13" max="13" width="9.85546875" style="185" customWidth="1"/>
    <col min="14" max="14" width="11" style="185" customWidth="1"/>
  </cols>
  <sheetData>
    <row r="2" spans="1:14" ht="23.25" x14ac:dyDescent="0.35">
      <c r="A2" s="125" t="s">
        <v>199</v>
      </c>
      <c r="B2" s="126"/>
      <c r="C2" s="126"/>
      <c r="D2" s="126"/>
      <c r="E2" s="126"/>
    </row>
    <row r="4" spans="1:14" ht="18" x14ac:dyDescent="0.25">
      <c r="A4" s="121" t="s">
        <v>198</v>
      </c>
      <c r="B4" s="122"/>
      <c r="C4" s="123"/>
      <c r="D4" s="124"/>
      <c r="E4" s="123"/>
      <c r="F4" s="123"/>
      <c r="G4" s="123"/>
      <c r="H4" s="123"/>
    </row>
    <row r="5" spans="1:14" ht="15.75" thickBot="1" x14ac:dyDescent="0.3"/>
    <row r="6" spans="1:14" x14ac:dyDescent="0.25">
      <c r="A6" s="8"/>
      <c r="B6" s="9"/>
      <c r="C6" s="8"/>
      <c r="D6" s="80"/>
      <c r="E6" s="10" t="s">
        <v>0</v>
      </c>
      <c r="F6" s="81" t="s">
        <v>1</v>
      </c>
      <c r="G6" s="81" t="s">
        <v>1</v>
      </c>
      <c r="H6" s="82"/>
      <c r="I6" s="111"/>
      <c r="J6" s="504" t="s">
        <v>191</v>
      </c>
      <c r="K6" s="505" t="s">
        <v>193</v>
      </c>
      <c r="L6" s="188"/>
      <c r="M6" s="188"/>
      <c r="N6" s="188"/>
    </row>
    <row r="7" spans="1:14" ht="18.75" x14ac:dyDescent="0.3">
      <c r="A7" s="13"/>
      <c r="B7" s="14"/>
      <c r="C7" s="15"/>
      <c r="D7" s="83"/>
      <c r="E7" s="16" t="s">
        <v>2</v>
      </c>
      <c r="F7" s="85" t="s">
        <v>3</v>
      </c>
      <c r="G7" s="85" t="s">
        <v>3</v>
      </c>
      <c r="H7" s="84" t="s">
        <v>573</v>
      </c>
      <c r="I7" s="112" t="s">
        <v>590</v>
      </c>
      <c r="J7" s="506" t="s">
        <v>192</v>
      </c>
      <c r="K7" s="507" t="s">
        <v>192</v>
      </c>
      <c r="L7" s="191"/>
      <c r="M7" s="191"/>
      <c r="N7" s="191"/>
    </row>
    <row r="8" spans="1:14" x14ac:dyDescent="0.25">
      <c r="A8" s="19"/>
      <c r="B8" s="20"/>
      <c r="C8" s="86"/>
      <c r="D8" s="87"/>
      <c r="E8" s="88" t="s">
        <v>4</v>
      </c>
      <c r="F8" s="84" t="s">
        <v>5</v>
      </c>
      <c r="G8" s="84" t="s">
        <v>5</v>
      </c>
      <c r="H8" s="84" t="s">
        <v>574</v>
      </c>
      <c r="I8" s="112" t="s">
        <v>591</v>
      </c>
      <c r="J8" s="508"/>
      <c r="K8" s="509"/>
      <c r="L8" s="191" t="s">
        <v>5</v>
      </c>
      <c r="M8" s="191" t="s">
        <v>5</v>
      </c>
      <c r="N8" s="191" t="s">
        <v>5</v>
      </c>
    </row>
    <row r="9" spans="1:14" x14ac:dyDescent="0.25">
      <c r="A9" s="23"/>
      <c r="B9" s="24"/>
      <c r="C9" s="89"/>
      <c r="D9" s="90"/>
      <c r="E9" s="26"/>
      <c r="F9" s="84" t="s">
        <v>6</v>
      </c>
      <c r="G9" s="84" t="s">
        <v>6</v>
      </c>
      <c r="H9" s="84" t="s">
        <v>6</v>
      </c>
      <c r="I9" s="112" t="s">
        <v>6</v>
      </c>
      <c r="J9" s="508"/>
      <c r="K9" s="509"/>
      <c r="L9" s="191" t="s">
        <v>6</v>
      </c>
      <c r="M9" s="191" t="s">
        <v>6</v>
      </c>
      <c r="N9" s="191" t="s">
        <v>6</v>
      </c>
    </row>
    <row r="10" spans="1:14" ht="15.75" thickBot="1" x14ac:dyDescent="0.3">
      <c r="A10" s="27"/>
      <c r="B10" s="28"/>
      <c r="C10" s="91"/>
      <c r="D10" s="92"/>
      <c r="E10" s="93" t="s">
        <v>7</v>
      </c>
      <c r="F10" s="94" t="s">
        <v>113</v>
      </c>
      <c r="G10" s="94" t="s">
        <v>114</v>
      </c>
      <c r="H10" s="94" t="s">
        <v>194</v>
      </c>
      <c r="I10" s="113" t="s">
        <v>194</v>
      </c>
      <c r="J10" s="510">
        <v>2016</v>
      </c>
      <c r="K10" s="511">
        <v>2016</v>
      </c>
      <c r="L10" s="196" t="s">
        <v>195</v>
      </c>
      <c r="M10" s="196" t="s">
        <v>196</v>
      </c>
      <c r="N10" s="196" t="s">
        <v>197</v>
      </c>
    </row>
    <row r="11" spans="1:14" ht="15.75" thickTop="1" x14ac:dyDescent="0.25">
      <c r="A11" s="95" t="s">
        <v>115</v>
      </c>
      <c r="B11" s="96"/>
      <c r="C11" s="97"/>
      <c r="D11" s="98"/>
      <c r="E11" s="99"/>
      <c r="F11" s="345">
        <f>F17+F43</f>
        <v>23472.62</v>
      </c>
      <c r="G11" s="345">
        <f>G17+G43</f>
        <v>24242.11</v>
      </c>
      <c r="H11" s="345">
        <f>H12+H17+H43</f>
        <v>27000</v>
      </c>
      <c r="I11" s="346">
        <f>I12+I17+I43</f>
        <v>29300</v>
      </c>
      <c r="J11" s="346">
        <v>27050</v>
      </c>
      <c r="K11" s="346">
        <v>0</v>
      </c>
      <c r="L11" s="346">
        <v>27050</v>
      </c>
      <c r="M11" s="346">
        <v>27050</v>
      </c>
      <c r="N11" s="346">
        <v>27050</v>
      </c>
    </row>
    <row r="12" spans="1:14" x14ac:dyDescent="0.25">
      <c r="A12" s="101" t="s">
        <v>116</v>
      </c>
      <c r="B12" s="644" t="s">
        <v>117</v>
      </c>
      <c r="C12" s="645"/>
      <c r="D12" s="645"/>
      <c r="E12" s="646"/>
      <c r="F12" s="102">
        <v>0</v>
      </c>
      <c r="G12" s="102">
        <v>0</v>
      </c>
      <c r="H12" s="102">
        <v>250</v>
      </c>
      <c r="I12" s="114">
        <v>850</v>
      </c>
      <c r="J12" s="114">
        <v>250</v>
      </c>
      <c r="K12" s="114">
        <v>0</v>
      </c>
      <c r="L12" s="114">
        <v>250</v>
      </c>
      <c r="M12" s="114">
        <v>250</v>
      </c>
      <c r="N12" s="114">
        <v>250</v>
      </c>
    </row>
    <row r="13" spans="1:14" x14ac:dyDescent="0.25">
      <c r="A13" s="596" t="s">
        <v>118</v>
      </c>
      <c r="B13" s="605"/>
      <c r="C13" s="608" t="s">
        <v>119</v>
      </c>
      <c r="D13" s="609"/>
      <c r="E13" s="610"/>
      <c r="F13" s="37">
        <v>0</v>
      </c>
      <c r="G13" s="37">
        <v>0</v>
      </c>
      <c r="H13" s="37">
        <v>250</v>
      </c>
      <c r="I13" s="115">
        <v>850</v>
      </c>
      <c r="J13" s="115">
        <v>250</v>
      </c>
      <c r="K13" s="115">
        <v>0</v>
      </c>
      <c r="L13" s="115">
        <v>250</v>
      </c>
      <c r="M13" s="115">
        <v>250</v>
      </c>
      <c r="N13" s="115">
        <v>250</v>
      </c>
    </row>
    <row r="14" spans="1:14" x14ac:dyDescent="0.25">
      <c r="A14" s="606" t="s">
        <v>120</v>
      </c>
      <c r="B14" s="591"/>
      <c r="C14" s="591"/>
      <c r="D14" s="591"/>
      <c r="E14" s="592"/>
      <c r="F14" s="50">
        <v>0</v>
      </c>
      <c r="G14" s="50">
        <v>0</v>
      </c>
      <c r="H14" s="50">
        <v>250</v>
      </c>
      <c r="I14" s="116">
        <v>850</v>
      </c>
      <c r="J14" s="116">
        <v>250</v>
      </c>
      <c r="K14" s="116">
        <v>0</v>
      </c>
      <c r="L14" s="116">
        <v>250</v>
      </c>
      <c r="M14" s="116">
        <v>250</v>
      </c>
      <c r="N14" s="116">
        <v>250</v>
      </c>
    </row>
    <row r="15" spans="1:14" x14ac:dyDescent="0.25">
      <c r="A15" s="103"/>
      <c r="B15" s="104"/>
      <c r="C15" s="105" t="s">
        <v>121</v>
      </c>
      <c r="D15" s="106" t="s">
        <v>122</v>
      </c>
      <c r="E15" s="107" t="s">
        <v>123</v>
      </c>
      <c r="F15" s="43">
        <v>0</v>
      </c>
      <c r="G15" s="43">
        <v>0</v>
      </c>
      <c r="H15" s="43">
        <v>50</v>
      </c>
      <c r="I15" s="117">
        <v>50</v>
      </c>
      <c r="J15" s="138">
        <v>50</v>
      </c>
      <c r="K15" s="138">
        <v>0</v>
      </c>
      <c r="L15" s="43">
        <v>50</v>
      </c>
      <c r="M15" s="43">
        <v>50</v>
      </c>
      <c r="N15" s="43">
        <v>50</v>
      </c>
    </row>
    <row r="16" spans="1:14" x14ac:dyDescent="0.25">
      <c r="A16" s="103"/>
      <c r="B16" s="104"/>
      <c r="C16" s="105" t="s">
        <v>124</v>
      </c>
      <c r="D16" s="106" t="s">
        <v>125</v>
      </c>
      <c r="E16" s="107" t="s">
        <v>126</v>
      </c>
      <c r="F16" s="43">
        <v>0</v>
      </c>
      <c r="G16" s="43">
        <v>0</v>
      </c>
      <c r="H16" s="43">
        <v>200</v>
      </c>
      <c r="I16" s="117">
        <v>800</v>
      </c>
      <c r="J16" s="138">
        <v>200</v>
      </c>
      <c r="K16" s="138">
        <v>0</v>
      </c>
      <c r="L16" s="43">
        <v>200</v>
      </c>
      <c r="M16" s="43">
        <v>200</v>
      </c>
      <c r="N16" s="43">
        <v>200</v>
      </c>
    </row>
    <row r="17" spans="1:14" x14ac:dyDescent="0.25">
      <c r="A17" s="108" t="s">
        <v>127</v>
      </c>
      <c r="B17" s="633" t="s">
        <v>128</v>
      </c>
      <c r="C17" s="634"/>
      <c r="D17" s="634"/>
      <c r="E17" s="635"/>
      <c r="F17" s="34">
        <v>22449.42</v>
      </c>
      <c r="G17" s="34">
        <v>23021.93</v>
      </c>
      <c r="H17" s="34">
        <v>25650</v>
      </c>
      <c r="I17" s="118">
        <v>27350</v>
      </c>
      <c r="J17" s="118">
        <v>25650</v>
      </c>
      <c r="K17" s="118">
        <v>0</v>
      </c>
      <c r="L17" s="118">
        <v>25650</v>
      </c>
      <c r="M17" s="118">
        <v>25650</v>
      </c>
      <c r="N17" s="118">
        <v>25650</v>
      </c>
    </row>
    <row r="18" spans="1:14" x14ac:dyDescent="0.25">
      <c r="A18" s="596" t="s">
        <v>118</v>
      </c>
      <c r="B18" s="597"/>
      <c r="C18" s="608" t="s">
        <v>119</v>
      </c>
      <c r="D18" s="647"/>
      <c r="E18" s="610"/>
      <c r="F18" s="37">
        <f>F19+F21+F24+F31+F33+F35+F41</f>
        <v>22449.42</v>
      </c>
      <c r="G18" s="37">
        <f>G19+G21+G24+G31+G33+G35+G41</f>
        <v>23021.929999999997</v>
      </c>
      <c r="H18" s="37">
        <f>H19+H21+H24+H31+H33+H35+H41</f>
        <v>25650</v>
      </c>
      <c r="I18" s="115">
        <f>I19+I21+I24+I31+I33+I35+I41</f>
        <v>27350</v>
      </c>
      <c r="J18" s="115">
        <v>25650</v>
      </c>
      <c r="K18" s="115">
        <v>0</v>
      </c>
      <c r="L18" s="115">
        <v>25650</v>
      </c>
      <c r="M18" s="115">
        <v>25650</v>
      </c>
      <c r="N18" s="115">
        <v>25650</v>
      </c>
    </row>
    <row r="19" spans="1:14" x14ac:dyDescent="0.25">
      <c r="A19" s="606" t="s">
        <v>129</v>
      </c>
      <c r="B19" s="591"/>
      <c r="C19" s="591"/>
      <c r="D19" s="591"/>
      <c r="E19" s="592"/>
      <c r="F19" s="50">
        <v>14399.96</v>
      </c>
      <c r="G19" s="50">
        <v>15131.54</v>
      </c>
      <c r="H19" s="50">
        <v>16000</v>
      </c>
      <c r="I19" s="116">
        <v>16000</v>
      </c>
      <c r="J19" s="116">
        <v>16000</v>
      </c>
      <c r="K19" s="140">
        <v>0</v>
      </c>
      <c r="L19" s="50">
        <v>16000</v>
      </c>
      <c r="M19" s="50">
        <v>16000</v>
      </c>
      <c r="N19" s="50">
        <v>16000</v>
      </c>
    </row>
    <row r="20" spans="1:14" x14ac:dyDescent="0.25">
      <c r="A20" s="103"/>
      <c r="B20" s="104"/>
      <c r="C20" s="105" t="s">
        <v>130</v>
      </c>
      <c r="D20" s="106" t="s">
        <v>122</v>
      </c>
      <c r="E20" s="107" t="s">
        <v>131</v>
      </c>
      <c r="F20" s="43">
        <v>14399.96</v>
      </c>
      <c r="G20" s="43">
        <v>15131.54</v>
      </c>
      <c r="H20" s="43">
        <v>16000</v>
      </c>
      <c r="I20" s="43">
        <v>16000</v>
      </c>
      <c r="J20" s="43">
        <v>16000</v>
      </c>
      <c r="K20" s="138">
        <v>0</v>
      </c>
      <c r="L20" s="43">
        <v>16000</v>
      </c>
      <c r="M20" s="43">
        <v>16000</v>
      </c>
      <c r="N20" s="43">
        <v>16000</v>
      </c>
    </row>
    <row r="21" spans="1:14" x14ac:dyDescent="0.25">
      <c r="A21" s="588" t="s">
        <v>132</v>
      </c>
      <c r="B21" s="589"/>
      <c r="C21" s="589"/>
      <c r="D21" s="589"/>
      <c r="E21" s="590"/>
      <c r="F21" s="50">
        <v>1489.99</v>
      </c>
      <c r="G21" s="50">
        <f>G22+G23</f>
        <v>1537.75</v>
      </c>
      <c r="H21" s="50">
        <v>1650</v>
      </c>
      <c r="I21" s="116">
        <v>1650</v>
      </c>
      <c r="J21" s="140">
        <v>1650</v>
      </c>
      <c r="K21" s="140">
        <v>0</v>
      </c>
      <c r="L21" s="50">
        <v>1650</v>
      </c>
      <c r="M21" s="50">
        <v>1650</v>
      </c>
      <c r="N21" s="50">
        <v>1650</v>
      </c>
    </row>
    <row r="22" spans="1:14" x14ac:dyDescent="0.25">
      <c r="A22" s="103"/>
      <c r="B22" s="104"/>
      <c r="C22" s="105" t="s">
        <v>133</v>
      </c>
      <c r="D22" s="106" t="s">
        <v>125</v>
      </c>
      <c r="E22" s="107" t="s">
        <v>134</v>
      </c>
      <c r="F22" s="43">
        <v>50</v>
      </c>
      <c r="G22" s="43">
        <v>24.8</v>
      </c>
      <c r="H22" s="43">
        <v>50</v>
      </c>
      <c r="I22" s="117">
        <v>50</v>
      </c>
      <c r="J22" s="138">
        <v>50</v>
      </c>
      <c r="K22" s="138">
        <v>0</v>
      </c>
      <c r="L22" s="43">
        <v>50</v>
      </c>
      <c r="M22" s="43">
        <v>50</v>
      </c>
      <c r="N22" s="43">
        <v>50</v>
      </c>
    </row>
    <row r="23" spans="1:14" x14ac:dyDescent="0.25">
      <c r="A23" s="103"/>
      <c r="B23" s="104"/>
      <c r="C23" s="105" t="s">
        <v>135</v>
      </c>
      <c r="D23" s="106" t="s">
        <v>136</v>
      </c>
      <c r="E23" s="107" t="s">
        <v>137</v>
      </c>
      <c r="F23" s="43">
        <v>1439.99</v>
      </c>
      <c r="G23" s="43">
        <v>1512.95</v>
      </c>
      <c r="H23" s="43">
        <v>1600</v>
      </c>
      <c r="I23" s="117">
        <v>1600</v>
      </c>
      <c r="J23" s="138">
        <v>1600</v>
      </c>
      <c r="K23" s="138">
        <v>0</v>
      </c>
      <c r="L23" s="43">
        <v>1600</v>
      </c>
      <c r="M23" s="43">
        <v>1600</v>
      </c>
      <c r="N23" s="43">
        <v>1600</v>
      </c>
    </row>
    <row r="24" spans="1:14" x14ac:dyDescent="0.25">
      <c r="A24" s="588" t="s">
        <v>138</v>
      </c>
      <c r="B24" s="589"/>
      <c r="C24" s="589"/>
      <c r="D24" s="589"/>
      <c r="E24" s="590"/>
      <c r="F24" s="50">
        <f>F25+F26+F27+F28+F29+F30</f>
        <v>3704.9</v>
      </c>
      <c r="G24" s="50">
        <f>G25+G26+G27+G28+G29+G30</f>
        <v>3880.92</v>
      </c>
      <c r="H24" s="50">
        <f>H25+H26+H27+H28+H29+H30</f>
        <v>3900</v>
      </c>
      <c r="I24" s="116">
        <f>I25+I26+I27+I28+I29+I30</f>
        <v>3900</v>
      </c>
      <c r="J24" s="140">
        <v>3900</v>
      </c>
      <c r="K24" s="140">
        <v>0</v>
      </c>
      <c r="L24" s="50">
        <v>3900</v>
      </c>
      <c r="M24" s="50">
        <v>3900</v>
      </c>
      <c r="N24" s="50">
        <v>3900</v>
      </c>
    </row>
    <row r="25" spans="1:14" x14ac:dyDescent="0.25">
      <c r="A25" s="103"/>
      <c r="B25" s="104"/>
      <c r="C25" s="105" t="s">
        <v>139</v>
      </c>
      <c r="D25" s="106" t="s">
        <v>140</v>
      </c>
      <c r="E25" s="107" t="s">
        <v>141</v>
      </c>
      <c r="F25" s="43">
        <v>201.57</v>
      </c>
      <c r="G25" s="43">
        <v>211.77</v>
      </c>
      <c r="H25" s="43">
        <v>180</v>
      </c>
      <c r="I25" s="117">
        <v>180</v>
      </c>
      <c r="J25" s="138">
        <v>180</v>
      </c>
      <c r="K25" s="138">
        <v>0</v>
      </c>
      <c r="L25" s="43">
        <v>180</v>
      </c>
      <c r="M25" s="43">
        <v>180</v>
      </c>
      <c r="N25" s="43">
        <v>180</v>
      </c>
    </row>
    <row r="26" spans="1:14" x14ac:dyDescent="0.25">
      <c r="A26" s="103"/>
      <c r="B26" s="104"/>
      <c r="C26" s="105" t="s">
        <v>142</v>
      </c>
      <c r="D26" s="106" t="s">
        <v>143</v>
      </c>
      <c r="E26" s="107" t="s">
        <v>144</v>
      </c>
      <c r="F26" s="43">
        <v>2085.84</v>
      </c>
      <c r="G26" s="43">
        <v>2187.98</v>
      </c>
      <c r="H26" s="43">
        <v>2200</v>
      </c>
      <c r="I26" s="117">
        <v>2200</v>
      </c>
      <c r="J26" s="138">
        <v>2200</v>
      </c>
      <c r="K26" s="138">
        <v>0</v>
      </c>
      <c r="L26" s="43">
        <v>2200</v>
      </c>
      <c r="M26" s="43">
        <v>2200</v>
      </c>
      <c r="N26" s="43">
        <v>2200</v>
      </c>
    </row>
    <row r="27" spans="1:14" x14ac:dyDescent="0.25">
      <c r="A27" s="103"/>
      <c r="B27" s="104"/>
      <c r="C27" s="105" t="s">
        <v>145</v>
      </c>
      <c r="D27" s="106" t="s">
        <v>146</v>
      </c>
      <c r="E27" s="107" t="s">
        <v>147</v>
      </c>
      <c r="F27" s="43">
        <v>119.02</v>
      </c>
      <c r="G27" s="43">
        <v>124.85</v>
      </c>
      <c r="H27" s="43">
        <v>130</v>
      </c>
      <c r="I27" s="117">
        <v>130</v>
      </c>
      <c r="J27" s="138">
        <v>130</v>
      </c>
      <c r="K27" s="138">
        <v>0</v>
      </c>
      <c r="L27" s="43">
        <v>130</v>
      </c>
      <c r="M27" s="43">
        <v>130</v>
      </c>
      <c r="N27" s="43">
        <v>130</v>
      </c>
    </row>
    <row r="28" spans="1:14" x14ac:dyDescent="0.25">
      <c r="A28" s="103"/>
      <c r="B28" s="104"/>
      <c r="C28" s="105" t="s">
        <v>148</v>
      </c>
      <c r="D28" s="106" t="s">
        <v>149</v>
      </c>
      <c r="E28" s="107" t="s">
        <v>150</v>
      </c>
      <c r="F28" s="43">
        <v>446.84</v>
      </c>
      <c r="G28" s="43">
        <v>462.77</v>
      </c>
      <c r="H28" s="43">
        <v>480</v>
      </c>
      <c r="I28" s="43">
        <v>480</v>
      </c>
      <c r="J28" s="43">
        <v>480</v>
      </c>
      <c r="K28" s="138">
        <v>0</v>
      </c>
      <c r="L28" s="43">
        <v>480</v>
      </c>
      <c r="M28" s="43">
        <v>480</v>
      </c>
      <c r="N28" s="43">
        <v>480</v>
      </c>
    </row>
    <row r="29" spans="1:14" x14ac:dyDescent="0.25">
      <c r="A29" s="103"/>
      <c r="B29" s="104"/>
      <c r="C29" s="105" t="s">
        <v>151</v>
      </c>
      <c r="D29" s="106" t="s">
        <v>152</v>
      </c>
      <c r="E29" s="107" t="s">
        <v>153</v>
      </c>
      <c r="F29" s="43">
        <v>143.99</v>
      </c>
      <c r="G29" s="43">
        <v>151.27000000000001</v>
      </c>
      <c r="H29" s="43">
        <v>160</v>
      </c>
      <c r="I29" s="117">
        <v>160</v>
      </c>
      <c r="J29" s="138">
        <v>160</v>
      </c>
      <c r="K29" s="138">
        <v>0</v>
      </c>
      <c r="L29" s="43">
        <v>160</v>
      </c>
      <c r="M29" s="43">
        <v>160</v>
      </c>
      <c r="N29" s="43">
        <v>160</v>
      </c>
    </row>
    <row r="30" spans="1:14" x14ac:dyDescent="0.25">
      <c r="A30" s="103"/>
      <c r="B30" s="104"/>
      <c r="C30" s="105" t="s">
        <v>154</v>
      </c>
      <c r="D30" s="106" t="s">
        <v>155</v>
      </c>
      <c r="E30" s="107" t="s">
        <v>156</v>
      </c>
      <c r="F30" s="43">
        <v>707.64</v>
      </c>
      <c r="G30" s="43">
        <v>742.28</v>
      </c>
      <c r="H30" s="43">
        <v>750</v>
      </c>
      <c r="I30" s="117">
        <v>750</v>
      </c>
      <c r="J30" s="138">
        <v>750</v>
      </c>
      <c r="K30" s="138">
        <v>0</v>
      </c>
      <c r="L30" s="43">
        <v>750</v>
      </c>
      <c r="M30" s="43">
        <v>750</v>
      </c>
      <c r="N30" s="43">
        <v>750</v>
      </c>
    </row>
    <row r="31" spans="1:14" x14ac:dyDescent="0.25">
      <c r="A31" s="588" t="s">
        <v>157</v>
      </c>
      <c r="B31" s="591"/>
      <c r="C31" s="591"/>
      <c r="D31" s="591"/>
      <c r="E31" s="592"/>
      <c r="F31" s="50">
        <v>1279.75</v>
      </c>
      <c r="G31" s="50">
        <v>1174.05</v>
      </c>
      <c r="H31" s="50">
        <v>1500</v>
      </c>
      <c r="I31" s="116">
        <v>1500</v>
      </c>
      <c r="J31" s="140">
        <v>1500</v>
      </c>
      <c r="K31" s="140">
        <v>0</v>
      </c>
      <c r="L31" s="50">
        <v>1500</v>
      </c>
      <c r="M31" s="50">
        <v>1500</v>
      </c>
      <c r="N31" s="50">
        <v>1500</v>
      </c>
    </row>
    <row r="32" spans="1:14" x14ac:dyDescent="0.25">
      <c r="A32" s="103"/>
      <c r="B32" s="104"/>
      <c r="C32" s="105" t="s">
        <v>158</v>
      </c>
      <c r="D32" s="106" t="s">
        <v>159</v>
      </c>
      <c r="E32" s="107" t="s">
        <v>160</v>
      </c>
      <c r="F32" s="43">
        <v>1279.75</v>
      </c>
      <c r="G32" s="43">
        <v>1174.05</v>
      </c>
      <c r="H32" s="43">
        <v>1500</v>
      </c>
      <c r="I32" s="117">
        <v>1500</v>
      </c>
      <c r="J32" s="138">
        <v>1500</v>
      </c>
      <c r="K32" s="138">
        <v>0</v>
      </c>
      <c r="L32" s="43">
        <v>1500</v>
      </c>
      <c r="M32" s="43">
        <v>1500</v>
      </c>
      <c r="N32" s="43">
        <v>1500</v>
      </c>
    </row>
    <row r="33" spans="1:14" x14ac:dyDescent="0.25">
      <c r="A33" s="588" t="s">
        <v>161</v>
      </c>
      <c r="B33" s="589"/>
      <c r="C33" s="589"/>
      <c r="D33" s="589"/>
      <c r="E33" s="590"/>
      <c r="F33" s="50">
        <v>86.28</v>
      </c>
      <c r="G33" s="50">
        <v>86.05</v>
      </c>
      <c r="H33" s="50">
        <v>80</v>
      </c>
      <c r="I33" s="116">
        <v>80</v>
      </c>
      <c r="J33" s="140">
        <v>80</v>
      </c>
      <c r="K33" s="140">
        <v>0</v>
      </c>
      <c r="L33" s="50">
        <v>80</v>
      </c>
      <c r="M33" s="50">
        <v>80</v>
      </c>
      <c r="N33" s="50">
        <v>80</v>
      </c>
    </row>
    <row r="34" spans="1:14" x14ac:dyDescent="0.25">
      <c r="A34" s="103"/>
      <c r="B34" s="104"/>
      <c r="C34" s="105" t="s">
        <v>162</v>
      </c>
      <c r="D34" s="106" t="s">
        <v>163</v>
      </c>
      <c r="E34" s="107" t="s">
        <v>164</v>
      </c>
      <c r="F34" s="43">
        <v>86.28</v>
      </c>
      <c r="G34" s="43">
        <v>86.05</v>
      </c>
      <c r="H34" s="43">
        <v>80</v>
      </c>
      <c r="I34" s="117">
        <v>80</v>
      </c>
      <c r="J34" s="138">
        <v>80</v>
      </c>
      <c r="K34" s="138">
        <v>0</v>
      </c>
      <c r="L34" s="43">
        <v>80</v>
      </c>
      <c r="M34" s="43">
        <v>80</v>
      </c>
      <c r="N34" s="43">
        <v>80</v>
      </c>
    </row>
    <row r="35" spans="1:14" x14ac:dyDescent="0.25">
      <c r="A35" s="588" t="s">
        <v>120</v>
      </c>
      <c r="B35" s="589"/>
      <c r="C35" s="589"/>
      <c r="D35" s="589"/>
      <c r="E35" s="590"/>
      <c r="F35" s="50">
        <f>F38+F40</f>
        <v>1019.75</v>
      </c>
      <c r="G35" s="50">
        <f>G38+G40</f>
        <v>1054.82</v>
      </c>
      <c r="H35" s="50">
        <f>H36+H37+H38+H39+H40</f>
        <v>2220</v>
      </c>
      <c r="I35" s="50">
        <v>2220</v>
      </c>
      <c r="J35" s="50">
        <v>2220</v>
      </c>
      <c r="K35" s="50">
        <v>0</v>
      </c>
      <c r="L35" s="50">
        <v>2220</v>
      </c>
      <c r="M35" s="50">
        <v>2220</v>
      </c>
      <c r="N35" s="50">
        <v>2220</v>
      </c>
    </row>
    <row r="36" spans="1:14" x14ac:dyDescent="0.25">
      <c r="A36" s="103"/>
      <c r="B36" s="104"/>
      <c r="C36" s="105" t="s">
        <v>165</v>
      </c>
      <c r="D36" s="106" t="s">
        <v>166</v>
      </c>
      <c r="E36" s="107" t="s">
        <v>167</v>
      </c>
      <c r="F36" s="43">
        <v>0</v>
      </c>
      <c r="G36" s="43">
        <v>0</v>
      </c>
      <c r="H36" s="43">
        <v>300</v>
      </c>
      <c r="I36" s="117">
        <v>300</v>
      </c>
      <c r="J36" s="138">
        <v>300</v>
      </c>
      <c r="K36" s="138">
        <v>0</v>
      </c>
      <c r="L36" s="43">
        <v>300</v>
      </c>
      <c r="M36" s="43">
        <v>300</v>
      </c>
      <c r="N36" s="43">
        <v>300</v>
      </c>
    </row>
    <row r="37" spans="1:14" x14ac:dyDescent="0.25">
      <c r="A37" s="103"/>
      <c r="B37" s="104"/>
      <c r="C37" s="105" t="s">
        <v>168</v>
      </c>
      <c r="D37" s="106" t="s">
        <v>169</v>
      </c>
      <c r="E37" s="107" t="s">
        <v>170</v>
      </c>
      <c r="F37" s="43">
        <v>0</v>
      </c>
      <c r="G37" s="43">
        <v>0</v>
      </c>
      <c r="H37" s="43">
        <v>50</v>
      </c>
      <c r="I37" s="117">
        <v>50</v>
      </c>
      <c r="J37" s="138">
        <v>50</v>
      </c>
      <c r="K37" s="138">
        <v>0</v>
      </c>
      <c r="L37" s="43">
        <v>50</v>
      </c>
      <c r="M37" s="43">
        <v>50</v>
      </c>
      <c r="N37" s="43">
        <v>50</v>
      </c>
    </row>
    <row r="38" spans="1:14" x14ac:dyDescent="0.25">
      <c r="A38" s="103"/>
      <c r="B38" s="104"/>
      <c r="C38" s="105" t="s">
        <v>171</v>
      </c>
      <c r="D38" s="106" t="s">
        <v>172</v>
      </c>
      <c r="E38" s="107" t="s">
        <v>173</v>
      </c>
      <c r="F38" s="43">
        <v>519.75</v>
      </c>
      <c r="G38" s="43">
        <v>524.26</v>
      </c>
      <c r="H38" s="43">
        <v>650</v>
      </c>
      <c r="I38" s="117">
        <v>650</v>
      </c>
      <c r="J38" s="138">
        <v>650</v>
      </c>
      <c r="K38" s="138">
        <v>0</v>
      </c>
      <c r="L38" s="43">
        <v>650</v>
      </c>
      <c r="M38" s="43">
        <v>650</v>
      </c>
      <c r="N38" s="43">
        <v>650</v>
      </c>
    </row>
    <row r="39" spans="1:14" x14ac:dyDescent="0.25">
      <c r="A39" s="103"/>
      <c r="B39" s="104"/>
      <c r="C39" s="105" t="s">
        <v>174</v>
      </c>
      <c r="D39" s="106" t="s">
        <v>175</v>
      </c>
      <c r="E39" s="107" t="s">
        <v>176</v>
      </c>
      <c r="F39" s="43">
        <v>0</v>
      </c>
      <c r="G39" s="43">
        <v>0</v>
      </c>
      <c r="H39" s="43">
        <v>20</v>
      </c>
      <c r="I39" s="117">
        <v>20</v>
      </c>
      <c r="J39" s="138">
        <v>20</v>
      </c>
      <c r="K39" s="138">
        <v>0</v>
      </c>
      <c r="L39" s="43">
        <v>20</v>
      </c>
      <c r="M39" s="43">
        <v>20</v>
      </c>
      <c r="N39" s="43">
        <v>20</v>
      </c>
    </row>
    <row r="40" spans="1:14" x14ac:dyDescent="0.25">
      <c r="A40" s="103"/>
      <c r="B40" s="104"/>
      <c r="C40" s="105" t="s">
        <v>177</v>
      </c>
      <c r="D40" s="106" t="s">
        <v>178</v>
      </c>
      <c r="E40" s="107" t="s">
        <v>179</v>
      </c>
      <c r="F40" s="43">
        <v>500</v>
      </c>
      <c r="G40" s="43">
        <v>530.55999999999995</v>
      </c>
      <c r="H40" s="43">
        <v>1200</v>
      </c>
      <c r="I40" s="117">
        <v>1200</v>
      </c>
      <c r="J40" s="138">
        <v>1200</v>
      </c>
      <c r="K40" s="138">
        <v>0</v>
      </c>
      <c r="L40" s="43">
        <v>1200</v>
      </c>
      <c r="M40" s="43">
        <v>1200</v>
      </c>
      <c r="N40" s="43">
        <v>1200</v>
      </c>
    </row>
    <row r="41" spans="1:14" x14ac:dyDescent="0.25">
      <c r="A41" s="588" t="s">
        <v>180</v>
      </c>
      <c r="B41" s="589"/>
      <c r="C41" s="589"/>
      <c r="D41" s="589"/>
      <c r="E41" s="590"/>
      <c r="F41" s="50">
        <v>468.79</v>
      </c>
      <c r="G41" s="50">
        <v>156.80000000000001</v>
      </c>
      <c r="H41" s="50">
        <v>300</v>
      </c>
      <c r="I41" s="116">
        <v>2000</v>
      </c>
      <c r="J41" s="140">
        <v>300</v>
      </c>
      <c r="K41" s="140">
        <v>0</v>
      </c>
      <c r="L41" s="50">
        <v>300</v>
      </c>
      <c r="M41" s="50">
        <v>300</v>
      </c>
      <c r="N41" s="50">
        <v>300</v>
      </c>
    </row>
    <row r="42" spans="1:14" x14ac:dyDescent="0.25">
      <c r="A42" s="103"/>
      <c r="B42" s="104"/>
      <c r="C42" s="105" t="s">
        <v>181</v>
      </c>
      <c r="D42" s="106" t="s">
        <v>182</v>
      </c>
      <c r="E42" s="107" t="s">
        <v>183</v>
      </c>
      <c r="F42" s="43">
        <v>468.79</v>
      </c>
      <c r="G42" s="43">
        <v>156.80000000000001</v>
      </c>
      <c r="H42" s="43">
        <v>300</v>
      </c>
      <c r="I42" s="117">
        <v>2000</v>
      </c>
      <c r="J42" s="138">
        <v>300</v>
      </c>
      <c r="K42" s="138">
        <v>0</v>
      </c>
      <c r="L42" s="43">
        <v>300</v>
      </c>
      <c r="M42" s="43">
        <v>300</v>
      </c>
      <c r="N42" s="43">
        <v>300</v>
      </c>
    </row>
    <row r="43" spans="1:14" x14ac:dyDescent="0.25">
      <c r="A43" s="110" t="s">
        <v>184</v>
      </c>
      <c r="B43" s="633" t="s">
        <v>185</v>
      </c>
      <c r="C43" s="634"/>
      <c r="D43" s="634"/>
      <c r="E43" s="635"/>
      <c r="F43" s="34">
        <v>1023.2</v>
      </c>
      <c r="G43" s="34">
        <v>1220.18</v>
      </c>
      <c r="H43" s="34">
        <v>1100</v>
      </c>
      <c r="I43" s="34">
        <v>1100</v>
      </c>
      <c r="J43" s="34">
        <v>1150</v>
      </c>
      <c r="K43" s="34">
        <v>0</v>
      </c>
      <c r="L43" s="34">
        <v>1150</v>
      </c>
      <c r="M43" s="34">
        <v>1150</v>
      </c>
      <c r="N43" s="34">
        <v>1150</v>
      </c>
    </row>
    <row r="44" spans="1:14" s="143" customFormat="1" x14ac:dyDescent="0.25">
      <c r="A44" s="596" t="s">
        <v>118</v>
      </c>
      <c r="B44" s="597"/>
      <c r="C44" s="598" t="s">
        <v>119</v>
      </c>
      <c r="D44" s="599"/>
      <c r="E44" s="600"/>
      <c r="F44" s="37">
        <f>F45+F47+F49+F56</f>
        <v>1023.1999999999999</v>
      </c>
      <c r="G44" s="37">
        <f>G45+G47+G49+G56</f>
        <v>1220.18</v>
      </c>
      <c r="H44" s="37">
        <f>H45+H47+H49+H56</f>
        <v>1100</v>
      </c>
      <c r="I44" s="127">
        <f>I45+I47+I49+I56</f>
        <v>1100</v>
      </c>
      <c r="J44" s="142">
        <v>1150</v>
      </c>
      <c r="K44" s="142">
        <v>0</v>
      </c>
      <c r="L44" s="37">
        <v>1150</v>
      </c>
      <c r="M44" s="37">
        <v>1150</v>
      </c>
      <c r="N44" s="37">
        <v>1150</v>
      </c>
    </row>
    <row r="45" spans="1:14" x14ac:dyDescent="0.25">
      <c r="A45" s="606" t="s">
        <v>129</v>
      </c>
      <c r="B45" s="591"/>
      <c r="C45" s="591"/>
      <c r="D45" s="591"/>
      <c r="E45" s="592"/>
      <c r="F45" s="50">
        <v>465.78</v>
      </c>
      <c r="G45" s="50">
        <v>574.08000000000004</v>
      </c>
      <c r="H45" s="50">
        <v>500</v>
      </c>
      <c r="I45" s="50">
        <v>500</v>
      </c>
      <c r="J45" s="50">
        <v>500</v>
      </c>
      <c r="K45" s="50">
        <v>0</v>
      </c>
      <c r="L45" s="50">
        <v>500</v>
      </c>
      <c r="M45" s="50">
        <v>500</v>
      </c>
      <c r="N45" s="50">
        <v>500</v>
      </c>
    </row>
    <row r="46" spans="1:14" x14ac:dyDescent="0.25">
      <c r="A46" s="103"/>
      <c r="B46" s="104"/>
      <c r="C46" s="105" t="s">
        <v>130</v>
      </c>
      <c r="D46" s="106" t="s">
        <v>122</v>
      </c>
      <c r="E46" s="107" t="s">
        <v>131</v>
      </c>
      <c r="F46" s="43">
        <v>465.78</v>
      </c>
      <c r="G46" s="43">
        <v>574.08000000000004</v>
      </c>
      <c r="H46" s="43">
        <v>500</v>
      </c>
      <c r="I46" s="117">
        <v>500</v>
      </c>
      <c r="J46" s="138">
        <v>500</v>
      </c>
      <c r="K46" s="138">
        <v>0</v>
      </c>
      <c r="L46" s="43">
        <v>500</v>
      </c>
      <c r="M46" s="43">
        <v>500</v>
      </c>
      <c r="N46" s="43">
        <v>500</v>
      </c>
    </row>
    <row r="47" spans="1:14" x14ac:dyDescent="0.25">
      <c r="A47" s="588" t="s">
        <v>132</v>
      </c>
      <c r="B47" s="589"/>
      <c r="C47" s="589"/>
      <c r="D47" s="589"/>
      <c r="E47" s="590"/>
      <c r="F47" s="50">
        <v>43.52</v>
      </c>
      <c r="G47" s="50">
        <v>52.8</v>
      </c>
      <c r="H47" s="50">
        <v>50</v>
      </c>
      <c r="I47" s="50">
        <v>50</v>
      </c>
      <c r="J47" s="50">
        <v>50</v>
      </c>
      <c r="K47" s="50">
        <v>0</v>
      </c>
      <c r="L47" s="50">
        <v>50</v>
      </c>
      <c r="M47" s="50">
        <v>50</v>
      </c>
      <c r="N47" s="50">
        <v>50</v>
      </c>
    </row>
    <row r="48" spans="1:14" x14ac:dyDescent="0.25">
      <c r="A48" s="103"/>
      <c r="B48" s="104"/>
      <c r="C48" s="105" t="s">
        <v>133</v>
      </c>
      <c r="D48" s="106" t="s">
        <v>125</v>
      </c>
      <c r="E48" s="107" t="s">
        <v>186</v>
      </c>
      <c r="F48" s="43">
        <v>43.52</v>
      </c>
      <c r="G48" s="43">
        <v>52.8</v>
      </c>
      <c r="H48" s="43">
        <v>50</v>
      </c>
      <c r="I48" s="43">
        <v>50</v>
      </c>
      <c r="J48" s="43">
        <v>50</v>
      </c>
      <c r="K48" s="43">
        <v>0</v>
      </c>
      <c r="L48" s="43">
        <v>50</v>
      </c>
      <c r="M48" s="43">
        <v>50</v>
      </c>
      <c r="N48" s="43">
        <v>50</v>
      </c>
    </row>
    <row r="49" spans="1:14" x14ac:dyDescent="0.25">
      <c r="A49" s="588" t="s">
        <v>138</v>
      </c>
      <c r="B49" s="589"/>
      <c r="C49" s="589"/>
      <c r="D49" s="589"/>
      <c r="E49" s="590"/>
      <c r="F49" s="50">
        <f>F50+F51+F52+F53+F54+F55</f>
        <v>109.67999999999999</v>
      </c>
      <c r="G49" s="50">
        <f>G50+G52+G51+G54+G53+G55</f>
        <v>143.57</v>
      </c>
      <c r="H49" s="50">
        <f>H50+H51+H52+H53+H54+H55</f>
        <v>140</v>
      </c>
      <c r="I49" s="50">
        <f>I50+I51+I52+I53+I54+I55</f>
        <v>140</v>
      </c>
      <c r="J49" s="50">
        <v>140</v>
      </c>
      <c r="K49" s="50">
        <v>0</v>
      </c>
      <c r="L49" s="50">
        <v>140</v>
      </c>
      <c r="M49" s="50">
        <v>140</v>
      </c>
      <c r="N49" s="50">
        <v>140</v>
      </c>
    </row>
    <row r="50" spans="1:14" x14ac:dyDescent="0.25">
      <c r="A50" s="103"/>
      <c r="B50" s="104"/>
      <c r="C50" s="105" t="s">
        <v>139</v>
      </c>
      <c r="D50" s="106" t="s">
        <v>136</v>
      </c>
      <c r="E50" s="107" t="s">
        <v>141</v>
      </c>
      <c r="F50" s="43">
        <v>6.41</v>
      </c>
      <c r="G50" s="43">
        <v>8.02</v>
      </c>
      <c r="H50" s="43">
        <v>10</v>
      </c>
      <c r="I50" s="117">
        <v>10</v>
      </c>
      <c r="J50" s="138">
        <v>10</v>
      </c>
      <c r="K50" s="138">
        <v>0</v>
      </c>
      <c r="L50" s="43">
        <v>10</v>
      </c>
      <c r="M50" s="43">
        <v>10</v>
      </c>
      <c r="N50" s="43">
        <v>10</v>
      </c>
    </row>
    <row r="51" spans="1:14" x14ac:dyDescent="0.25">
      <c r="A51" s="103"/>
      <c r="B51" s="104"/>
      <c r="C51" s="105" t="s">
        <v>142</v>
      </c>
      <c r="D51" s="106" t="s">
        <v>140</v>
      </c>
      <c r="E51" s="107" t="s">
        <v>144</v>
      </c>
      <c r="F51" s="43">
        <v>64.790000000000006</v>
      </c>
      <c r="G51" s="43">
        <v>80.63</v>
      </c>
      <c r="H51" s="43">
        <v>70</v>
      </c>
      <c r="I51" s="117">
        <v>70</v>
      </c>
      <c r="J51" s="138">
        <v>70</v>
      </c>
      <c r="K51" s="138">
        <v>0</v>
      </c>
      <c r="L51" s="43">
        <v>70</v>
      </c>
      <c r="M51" s="43">
        <v>70</v>
      </c>
      <c r="N51" s="43">
        <v>70</v>
      </c>
    </row>
    <row r="52" spans="1:14" x14ac:dyDescent="0.25">
      <c r="A52" s="103"/>
      <c r="B52" s="104"/>
      <c r="C52" s="105" t="s">
        <v>145</v>
      </c>
      <c r="D52" s="106" t="s">
        <v>143</v>
      </c>
      <c r="E52" s="107" t="s">
        <v>147</v>
      </c>
      <c r="F52" s="43">
        <v>3.69</v>
      </c>
      <c r="G52" s="43">
        <v>4.57</v>
      </c>
      <c r="H52" s="43">
        <v>10</v>
      </c>
      <c r="I52" s="117">
        <v>10</v>
      </c>
      <c r="J52" s="138">
        <v>10</v>
      </c>
      <c r="K52" s="138">
        <v>0</v>
      </c>
      <c r="L52" s="43">
        <v>10</v>
      </c>
      <c r="M52" s="43">
        <v>10</v>
      </c>
      <c r="N52" s="43">
        <v>10</v>
      </c>
    </row>
    <row r="53" spans="1:14" x14ac:dyDescent="0.25">
      <c r="A53" s="103"/>
      <c r="B53" s="104"/>
      <c r="C53" s="105" t="s">
        <v>148</v>
      </c>
      <c r="D53" s="106" t="s">
        <v>146</v>
      </c>
      <c r="E53" s="107" t="s">
        <v>150</v>
      </c>
      <c r="F53" s="43">
        <v>9.66</v>
      </c>
      <c r="G53" s="43">
        <v>17.260000000000002</v>
      </c>
      <c r="H53" s="43">
        <v>10</v>
      </c>
      <c r="I53" s="117">
        <v>10</v>
      </c>
      <c r="J53" s="138">
        <v>10</v>
      </c>
      <c r="K53" s="138">
        <v>0</v>
      </c>
      <c r="L53" s="43">
        <v>10</v>
      </c>
      <c r="M53" s="43">
        <v>10</v>
      </c>
      <c r="N53" s="43">
        <v>10</v>
      </c>
    </row>
    <row r="54" spans="1:14" x14ac:dyDescent="0.25">
      <c r="A54" s="103"/>
      <c r="B54" s="104"/>
      <c r="C54" s="105" t="s">
        <v>151</v>
      </c>
      <c r="D54" s="106" t="s">
        <v>149</v>
      </c>
      <c r="E54" s="107" t="s">
        <v>153</v>
      </c>
      <c r="F54" s="43">
        <v>3.22</v>
      </c>
      <c r="G54" s="43">
        <v>5.75</v>
      </c>
      <c r="H54" s="43">
        <v>10</v>
      </c>
      <c r="I54" s="117">
        <v>10</v>
      </c>
      <c r="J54" s="138">
        <v>10</v>
      </c>
      <c r="K54" s="138">
        <v>0</v>
      </c>
      <c r="L54" s="43">
        <v>10</v>
      </c>
      <c r="M54" s="43">
        <v>10</v>
      </c>
      <c r="N54" s="43">
        <v>10</v>
      </c>
    </row>
    <row r="55" spans="1:14" x14ac:dyDescent="0.25">
      <c r="A55" s="103"/>
      <c r="B55" s="104"/>
      <c r="C55" s="105" t="s">
        <v>154</v>
      </c>
      <c r="D55" s="106" t="s">
        <v>152</v>
      </c>
      <c r="E55" s="107" t="s">
        <v>156</v>
      </c>
      <c r="F55" s="43">
        <v>21.91</v>
      </c>
      <c r="G55" s="43">
        <v>27.34</v>
      </c>
      <c r="H55" s="43">
        <v>30</v>
      </c>
      <c r="I55" s="117">
        <v>30</v>
      </c>
      <c r="J55" s="138">
        <v>30</v>
      </c>
      <c r="K55" s="138">
        <v>0</v>
      </c>
      <c r="L55" s="43">
        <v>30</v>
      </c>
      <c r="M55" s="43">
        <v>30</v>
      </c>
      <c r="N55" s="43">
        <v>30</v>
      </c>
    </row>
    <row r="56" spans="1:14" x14ac:dyDescent="0.25">
      <c r="A56" s="588" t="s">
        <v>120</v>
      </c>
      <c r="B56" s="589"/>
      <c r="C56" s="589"/>
      <c r="D56" s="589"/>
      <c r="E56" s="590"/>
      <c r="F56" s="50">
        <v>404.22</v>
      </c>
      <c r="G56" s="50">
        <f>G57+G58+G60+G59</f>
        <v>449.73</v>
      </c>
      <c r="H56" s="50">
        <f>H59+H60</f>
        <v>410</v>
      </c>
      <c r="I56" s="50">
        <f>I57+I58+I59+I60</f>
        <v>410</v>
      </c>
      <c r="J56" s="50">
        <v>460</v>
      </c>
      <c r="K56" s="50">
        <v>0</v>
      </c>
      <c r="L56" s="50">
        <v>460</v>
      </c>
      <c r="M56" s="50">
        <v>460</v>
      </c>
      <c r="N56" s="50">
        <v>460</v>
      </c>
    </row>
    <row r="57" spans="1:14" x14ac:dyDescent="0.25">
      <c r="A57" s="128"/>
      <c r="B57" s="130"/>
      <c r="C57" s="131">
        <v>631001</v>
      </c>
      <c r="D57" s="132" t="s">
        <v>155</v>
      </c>
      <c r="E57" s="133" t="s">
        <v>160</v>
      </c>
      <c r="F57" s="129"/>
      <c r="G57" s="134">
        <v>22.29</v>
      </c>
      <c r="H57" s="134">
        <v>0</v>
      </c>
      <c r="I57" s="141">
        <v>0</v>
      </c>
      <c r="J57" s="139">
        <v>20</v>
      </c>
      <c r="K57" s="139">
        <v>0</v>
      </c>
      <c r="L57" s="134">
        <v>20</v>
      </c>
      <c r="M57" s="134">
        <v>20</v>
      </c>
      <c r="N57" s="134">
        <v>20</v>
      </c>
    </row>
    <row r="58" spans="1:14" x14ac:dyDescent="0.25">
      <c r="A58" s="135"/>
      <c r="B58" s="104"/>
      <c r="C58" s="137">
        <v>637001</v>
      </c>
      <c r="D58" s="136" t="s">
        <v>159</v>
      </c>
      <c r="E58" s="107" t="s">
        <v>167</v>
      </c>
      <c r="F58" s="43"/>
      <c r="G58" s="43">
        <v>21.4</v>
      </c>
      <c r="H58" s="43">
        <v>0</v>
      </c>
      <c r="I58" s="117">
        <v>0</v>
      </c>
      <c r="J58" s="138">
        <v>30</v>
      </c>
      <c r="K58" s="138">
        <v>0</v>
      </c>
      <c r="L58" s="43">
        <v>30</v>
      </c>
      <c r="M58" s="43">
        <v>30</v>
      </c>
      <c r="N58" s="43">
        <v>30</v>
      </c>
    </row>
    <row r="59" spans="1:14" x14ac:dyDescent="0.25">
      <c r="A59" s="103"/>
      <c r="B59" s="104"/>
      <c r="C59" s="105" t="s">
        <v>187</v>
      </c>
      <c r="D59" s="106" t="s">
        <v>163</v>
      </c>
      <c r="E59" s="107" t="s">
        <v>188</v>
      </c>
      <c r="F59" s="43">
        <v>400</v>
      </c>
      <c r="G59" s="43">
        <v>400</v>
      </c>
      <c r="H59" s="43">
        <v>400</v>
      </c>
      <c r="I59" s="117">
        <v>400</v>
      </c>
      <c r="J59" s="138">
        <v>400</v>
      </c>
      <c r="K59" s="138">
        <v>0</v>
      </c>
      <c r="L59" s="43">
        <v>400</v>
      </c>
      <c r="M59" s="43">
        <v>400</v>
      </c>
      <c r="N59" s="43">
        <v>400</v>
      </c>
    </row>
    <row r="60" spans="1:14" x14ac:dyDescent="0.25">
      <c r="A60" s="103"/>
      <c r="B60" s="104"/>
      <c r="C60" s="105" t="s">
        <v>189</v>
      </c>
      <c r="D60" s="106" t="s">
        <v>166</v>
      </c>
      <c r="E60" s="107" t="s">
        <v>190</v>
      </c>
      <c r="F60" s="43">
        <v>4.22</v>
      </c>
      <c r="G60" s="43">
        <v>6.04</v>
      </c>
      <c r="H60" s="43">
        <v>10</v>
      </c>
      <c r="I60" s="117">
        <v>10</v>
      </c>
      <c r="J60" s="138">
        <v>10</v>
      </c>
      <c r="K60" s="138">
        <v>0</v>
      </c>
      <c r="L60" s="43">
        <v>10</v>
      </c>
      <c r="M60" s="43">
        <v>10</v>
      </c>
      <c r="N60" s="43">
        <v>10</v>
      </c>
    </row>
    <row r="61" spans="1:14" x14ac:dyDescent="0.25">
      <c r="A61" s="103"/>
      <c r="B61" s="104"/>
      <c r="C61" s="105"/>
      <c r="D61" s="106"/>
      <c r="E61" s="107"/>
      <c r="F61" s="43"/>
      <c r="G61" s="43"/>
      <c r="H61" s="43"/>
      <c r="I61" s="117"/>
      <c r="J61" s="138"/>
      <c r="K61" s="138"/>
      <c r="L61" s="43"/>
      <c r="M61" s="43"/>
      <c r="N61" s="43"/>
    </row>
    <row r="62" spans="1:14" x14ac:dyDescent="0.25">
      <c r="L62" s="183"/>
      <c r="M62" s="197"/>
      <c r="N62" s="197"/>
    </row>
    <row r="64" spans="1:14" ht="18.75" x14ac:dyDescent="0.25">
      <c r="A64" s="144" t="s">
        <v>200</v>
      </c>
      <c r="B64" s="145"/>
      <c r="C64" s="3"/>
      <c r="D64" s="146"/>
      <c r="E64" s="3"/>
      <c r="F64" s="3"/>
    </row>
    <row r="65" spans="1:14" ht="15.75" thickBot="1" x14ac:dyDescent="0.3"/>
    <row r="66" spans="1:14" x14ac:dyDescent="0.25">
      <c r="A66" s="8"/>
      <c r="B66" s="9"/>
      <c r="C66" s="8"/>
      <c r="D66" s="80"/>
      <c r="E66" s="10" t="s">
        <v>0</v>
      </c>
      <c r="F66" s="81" t="s">
        <v>1</v>
      </c>
      <c r="G66" s="81" t="s">
        <v>1</v>
      </c>
      <c r="H66" s="82"/>
      <c r="I66" s="111"/>
      <c r="J66" s="186" t="s">
        <v>191</v>
      </c>
      <c r="K66" s="187" t="s">
        <v>193</v>
      </c>
      <c r="L66" s="188"/>
      <c r="M66" s="188"/>
      <c r="N66" s="188"/>
    </row>
    <row r="67" spans="1:14" ht="18.75" x14ac:dyDescent="0.3">
      <c r="A67" s="13"/>
      <c r="B67" s="14"/>
      <c r="C67" s="15"/>
      <c r="D67" s="83"/>
      <c r="E67" s="16" t="s">
        <v>2</v>
      </c>
      <c r="F67" s="85" t="s">
        <v>3</v>
      </c>
      <c r="G67" s="85" t="s">
        <v>3</v>
      </c>
      <c r="H67" s="84" t="s">
        <v>573</v>
      </c>
      <c r="I67" s="112" t="s">
        <v>590</v>
      </c>
      <c r="J67" s="189" t="s">
        <v>192</v>
      </c>
      <c r="K67" s="190" t="s">
        <v>192</v>
      </c>
      <c r="L67" s="191"/>
      <c r="M67" s="191"/>
      <c r="N67" s="191"/>
    </row>
    <row r="68" spans="1:14" x14ac:dyDescent="0.25">
      <c r="A68" s="19"/>
      <c r="B68" s="20"/>
      <c r="C68" s="86"/>
      <c r="D68" s="87"/>
      <c r="E68" s="88" t="s">
        <v>4</v>
      </c>
      <c r="F68" s="84" t="s">
        <v>5</v>
      </c>
      <c r="G68" s="84" t="s">
        <v>5</v>
      </c>
      <c r="H68" s="84" t="s">
        <v>574</v>
      </c>
      <c r="I68" s="112" t="s">
        <v>591</v>
      </c>
      <c r="J68" s="192"/>
      <c r="K68" s="193"/>
      <c r="L68" s="191" t="s">
        <v>5</v>
      </c>
      <c r="M68" s="191" t="s">
        <v>5</v>
      </c>
      <c r="N68" s="191" t="s">
        <v>5</v>
      </c>
    </row>
    <row r="69" spans="1:14" x14ac:dyDescent="0.25">
      <c r="A69" s="23"/>
      <c r="B69" s="24"/>
      <c r="C69" s="89"/>
      <c r="D69" s="90"/>
      <c r="E69" s="26"/>
      <c r="F69" s="84" t="s">
        <v>6</v>
      </c>
      <c r="G69" s="84" t="s">
        <v>6</v>
      </c>
      <c r="H69" s="84" t="s">
        <v>6</v>
      </c>
      <c r="I69" s="112" t="s">
        <v>6</v>
      </c>
      <c r="J69" s="192"/>
      <c r="K69" s="193"/>
      <c r="L69" s="191" t="s">
        <v>6</v>
      </c>
      <c r="M69" s="191" t="s">
        <v>6</v>
      </c>
      <c r="N69" s="191" t="s">
        <v>6</v>
      </c>
    </row>
    <row r="70" spans="1:14" ht="15.75" thickBot="1" x14ac:dyDescent="0.3">
      <c r="A70" s="27"/>
      <c r="B70" s="28"/>
      <c r="C70" s="91"/>
      <c r="D70" s="92"/>
      <c r="E70" s="93" t="s">
        <v>7</v>
      </c>
      <c r="F70" s="94" t="s">
        <v>113</v>
      </c>
      <c r="G70" s="94" t="s">
        <v>114</v>
      </c>
      <c r="H70" s="94" t="s">
        <v>194</v>
      </c>
      <c r="I70" s="113" t="s">
        <v>194</v>
      </c>
      <c r="J70" s="194">
        <v>2016</v>
      </c>
      <c r="K70" s="195">
        <v>2016</v>
      </c>
      <c r="L70" s="196" t="s">
        <v>195</v>
      </c>
      <c r="M70" s="196" t="s">
        <v>196</v>
      </c>
      <c r="N70" s="191" t="s">
        <v>197</v>
      </c>
    </row>
    <row r="71" spans="1:14" ht="15.75" thickTop="1" x14ac:dyDescent="0.25">
      <c r="A71" s="95" t="s">
        <v>201</v>
      </c>
      <c r="B71" s="96"/>
      <c r="C71" s="97"/>
      <c r="D71" s="98"/>
      <c r="E71" s="99"/>
      <c r="F71" s="345">
        <f>F72+F84</f>
        <v>186.25</v>
      </c>
      <c r="G71" s="345">
        <v>178.97</v>
      </c>
      <c r="H71" s="345">
        <v>280</v>
      </c>
      <c r="I71" s="345">
        <v>280</v>
      </c>
      <c r="J71" s="345">
        <v>280</v>
      </c>
      <c r="K71" s="345">
        <v>0</v>
      </c>
      <c r="L71" s="345">
        <v>280</v>
      </c>
      <c r="M71" s="345">
        <v>280</v>
      </c>
      <c r="N71" s="345">
        <v>280</v>
      </c>
    </row>
    <row r="72" spans="1:14" x14ac:dyDescent="0.25">
      <c r="A72" s="110" t="s">
        <v>202</v>
      </c>
      <c r="B72" s="644" t="s">
        <v>203</v>
      </c>
      <c r="C72" s="638"/>
      <c r="D72" s="638"/>
      <c r="E72" s="639"/>
      <c r="F72" s="102">
        <v>186.25</v>
      </c>
      <c r="G72" s="102">
        <v>178.97</v>
      </c>
      <c r="H72" s="102">
        <f>H74+H78+H80</f>
        <v>270</v>
      </c>
      <c r="I72" s="102">
        <v>270</v>
      </c>
      <c r="J72" s="102">
        <v>270</v>
      </c>
      <c r="K72" s="102">
        <v>0</v>
      </c>
      <c r="L72" s="102">
        <v>270</v>
      </c>
      <c r="M72" s="102">
        <v>270</v>
      </c>
      <c r="N72" s="102">
        <v>270</v>
      </c>
    </row>
    <row r="73" spans="1:14" x14ac:dyDescent="0.25">
      <c r="A73" s="596" t="s">
        <v>118</v>
      </c>
      <c r="B73" s="597"/>
      <c r="C73" s="608" t="s">
        <v>204</v>
      </c>
      <c r="D73" s="641"/>
      <c r="E73" s="642"/>
      <c r="F73" s="37">
        <f>F74+F80</f>
        <v>186.25</v>
      </c>
      <c r="G73" s="37">
        <f>G74+G80</f>
        <v>178.97</v>
      </c>
      <c r="H73" s="37">
        <v>270</v>
      </c>
      <c r="I73" s="37">
        <f>I74+I78+I80</f>
        <v>270</v>
      </c>
      <c r="J73" s="37">
        <v>270</v>
      </c>
      <c r="K73" s="37">
        <v>0</v>
      </c>
      <c r="L73" s="37">
        <v>270</v>
      </c>
      <c r="M73" s="37">
        <v>270</v>
      </c>
      <c r="N73" s="37">
        <v>270</v>
      </c>
    </row>
    <row r="74" spans="1:14" x14ac:dyDescent="0.25">
      <c r="A74" s="588" t="s">
        <v>138</v>
      </c>
      <c r="B74" s="589"/>
      <c r="C74" s="589"/>
      <c r="D74" s="589"/>
      <c r="E74" s="590"/>
      <c r="F74" s="50">
        <f>F75+F76+F77</f>
        <v>20.25</v>
      </c>
      <c r="G74" s="50">
        <f>G75+G76+G77</f>
        <v>19.07</v>
      </c>
      <c r="H74" s="50">
        <v>30</v>
      </c>
      <c r="I74" s="50">
        <v>30</v>
      </c>
      <c r="J74" s="50">
        <v>30</v>
      </c>
      <c r="K74" s="50">
        <v>0</v>
      </c>
      <c r="L74" s="50">
        <v>30</v>
      </c>
      <c r="M74" s="50">
        <v>30</v>
      </c>
      <c r="N74" s="50">
        <v>30</v>
      </c>
    </row>
    <row r="75" spans="1:14" x14ac:dyDescent="0.25">
      <c r="A75" s="147"/>
      <c r="B75" s="148"/>
      <c r="C75" s="105" t="s">
        <v>142</v>
      </c>
      <c r="D75" s="149" t="s">
        <v>122</v>
      </c>
      <c r="E75" s="150" t="s">
        <v>205</v>
      </c>
      <c r="F75" s="151">
        <v>14.51</v>
      </c>
      <c r="G75" s="151">
        <v>13.66</v>
      </c>
      <c r="H75" s="151">
        <v>20</v>
      </c>
      <c r="I75" s="151">
        <v>20</v>
      </c>
      <c r="J75" s="138">
        <v>20</v>
      </c>
      <c r="K75" s="138">
        <v>0</v>
      </c>
      <c r="L75" s="43">
        <v>20</v>
      </c>
      <c r="M75" s="43">
        <v>20</v>
      </c>
      <c r="N75" s="43">
        <v>20</v>
      </c>
    </row>
    <row r="76" spans="1:14" x14ac:dyDescent="0.25">
      <c r="A76" s="103"/>
      <c r="B76" s="104"/>
      <c r="C76" s="105" t="s">
        <v>145</v>
      </c>
      <c r="D76" s="106" t="s">
        <v>125</v>
      </c>
      <c r="E76" s="107" t="s">
        <v>147</v>
      </c>
      <c r="F76" s="43">
        <v>0.82</v>
      </c>
      <c r="G76" s="43">
        <v>0.78</v>
      </c>
      <c r="H76" s="43">
        <v>5</v>
      </c>
      <c r="I76" s="43">
        <v>5</v>
      </c>
      <c r="J76" s="138">
        <v>5</v>
      </c>
      <c r="K76" s="138">
        <v>0</v>
      </c>
      <c r="L76" s="43">
        <v>5</v>
      </c>
      <c r="M76" s="43">
        <v>5</v>
      </c>
      <c r="N76" s="43">
        <v>5</v>
      </c>
    </row>
    <row r="77" spans="1:14" x14ac:dyDescent="0.25">
      <c r="A77" s="135"/>
      <c r="B77" s="104"/>
      <c r="C77" s="152" t="s">
        <v>154</v>
      </c>
      <c r="D77" s="153" t="s">
        <v>136</v>
      </c>
      <c r="E77" s="154" t="s">
        <v>206</v>
      </c>
      <c r="F77" s="43">
        <v>4.92</v>
      </c>
      <c r="G77" s="43">
        <v>4.63</v>
      </c>
      <c r="H77" s="43">
        <v>5</v>
      </c>
      <c r="I77" s="43">
        <v>5</v>
      </c>
      <c r="J77" s="141">
        <v>5</v>
      </c>
      <c r="K77" s="141">
        <v>0</v>
      </c>
      <c r="L77" s="141">
        <v>5</v>
      </c>
      <c r="M77" s="141">
        <v>5</v>
      </c>
      <c r="N77" s="141">
        <v>5</v>
      </c>
    </row>
    <row r="78" spans="1:14" x14ac:dyDescent="0.25">
      <c r="A78" s="588" t="s">
        <v>207</v>
      </c>
      <c r="B78" s="591"/>
      <c r="C78" s="591"/>
      <c r="D78" s="591"/>
      <c r="E78" s="592"/>
      <c r="F78" s="50">
        <v>0</v>
      </c>
      <c r="G78" s="50">
        <v>0</v>
      </c>
      <c r="H78" s="50">
        <v>20</v>
      </c>
      <c r="I78" s="50">
        <v>20</v>
      </c>
      <c r="J78" s="159">
        <v>20</v>
      </c>
      <c r="K78" s="159">
        <v>0</v>
      </c>
      <c r="L78" s="159">
        <v>20</v>
      </c>
      <c r="M78" s="159">
        <v>20</v>
      </c>
      <c r="N78" s="159">
        <v>20</v>
      </c>
    </row>
    <row r="79" spans="1:14" x14ac:dyDescent="0.25">
      <c r="A79" s="103"/>
      <c r="B79" s="104"/>
      <c r="C79" s="105" t="s">
        <v>208</v>
      </c>
      <c r="D79" s="106" t="s">
        <v>140</v>
      </c>
      <c r="E79" s="107" t="s">
        <v>209</v>
      </c>
      <c r="F79" s="43">
        <v>0</v>
      </c>
      <c r="G79" s="43">
        <v>0</v>
      </c>
      <c r="H79" s="43">
        <v>20</v>
      </c>
      <c r="I79" s="43">
        <v>20</v>
      </c>
      <c r="J79" s="139">
        <v>20</v>
      </c>
      <c r="K79" s="139">
        <v>0</v>
      </c>
      <c r="L79" s="134">
        <v>20</v>
      </c>
      <c r="M79" s="134">
        <v>20</v>
      </c>
      <c r="N79" s="134">
        <v>20</v>
      </c>
    </row>
    <row r="80" spans="1:14" x14ac:dyDescent="0.25">
      <c r="A80" s="588" t="s">
        <v>120</v>
      </c>
      <c r="B80" s="589"/>
      <c r="C80" s="589"/>
      <c r="D80" s="589"/>
      <c r="E80" s="590"/>
      <c r="F80" s="50">
        <f>F81+F82+F83</f>
        <v>166</v>
      </c>
      <c r="G80" s="50">
        <f>G82+G83</f>
        <v>159.9</v>
      </c>
      <c r="H80" s="50">
        <f>H81+H82+H83</f>
        <v>220</v>
      </c>
      <c r="I80" s="50">
        <f>I81+I82+I83</f>
        <v>220</v>
      </c>
      <c r="J80" s="50">
        <v>220</v>
      </c>
      <c r="K80" s="50">
        <v>0</v>
      </c>
      <c r="L80" s="50">
        <v>220</v>
      </c>
      <c r="M80" s="50">
        <v>220</v>
      </c>
      <c r="N80" s="50">
        <v>220</v>
      </c>
    </row>
    <row r="81" spans="1:14" x14ac:dyDescent="0.25">
      <c r="A81" s="103"/>
      <c r="B81" s="104"/>
      <c r="C81" s="105" t="s">
        <v>210</v>
      </c>
      <c r="D81" s="106" t="s">
        <v>143</v>
      </c>
      <c r="E81" s="107" t="s">
        <v>211</v>
      </c>
      <c r="F81" s="43">
        <v>62.3</v>
      </c>
      <c r="G81" s="43">
        <v>0</v>
      </c>
      <c r="H81" s="43">
        <v>70</v>
      </c>
      <c r="I81" s="43">
        <v>70</v>
      </c>
      <c r="J81" s="139">
        <v>70</v>
      </c>
      <c r="K81" s="139">
        <v>0</v>
      </c>
      <c r="L81" s="134">
        <v>70</v>
      </c>
      <c r="M81" s="134">
        <v>70</v>
      </c>
      <c r="N81" s="134">
        <v>70</v>
      </c>
    </row>
    <row r="82" spans="1:14" x14ac:dyDescent="0.25">
      <c r="A82" s="103"/>
      <c r="B82" s="104"/>
      <c r="C82" s="105" t="s">
        <v>121</v>
      </c>
      <c r="D82" s="106" t="s">
        <v>146</v>
      </c>
      <c r="E82" s="107" t="s">
        <v>123</v>
      </c>
      <c r="F82" s="43">
        <v>0</v>
      </c>
      <c r="G82" s="43">
        <v>62.3</v>
      </c>
      <c r="H82" s="43">
        <v>30</v>
      </c>
      <c r="I82" s="43">
        <v>30</v>
      </c>
      <c r="J82" s="138">
        <v>30</v>
      </c>
      <c r="K82" s="138">
        <v>0</v>
      </c>
      <c r="L82" s="43">
        <v>30</v>
      </c>
      <c r="M82" s="43">
        <v>30</v>
      </c>
      <c r="N82" s="43">
        <v>30</v>
      </c>
    </row>
    <row r="83" spans="1:14" x14ac:dyDescent="0.25">
      <c r="A83" s="103"/>
      <c r="B83" s="104"/>
      <c r="C83" s="105" t="s">
        <v>212</v>
      </c>
      <c r="D83" s="106" t="s">
        <v>149</v>
      </c>
      <c r="E83" s="107" t="s">
        <v>213</v>
      </c>
      <c r="F83" s="43">
        <v>103.7</v>
      </c>
      <c r="G83" s="43">
        <f>75.9+21.7</f>
        <v>97.600000000000009</v>
      </c>
      <c r="H83" s="43">
        <v>120</v>
      </c>
      <c r="I83" s="43">
        <v>120</v>
      </c>
      <c r="J83" s="138">
        <v>120</v>
      </c>
      <c r="K83" s="138">
        <v>0</v>
      </c>
      <c r="L83" s="43">
        <v>120</v>
      </c>
      <c r="M83" s="43">
        <v>120</v>
      </c>
      <c r="N83" s="43">
        <v>120</v>
      </c>
    </row>
    <row r="84" spans="1:14" x14ac:dyDescent="0.25">
      <c r="A84" s="110" t="s">
        <v>214</v>
      </c>
      <c r="B84" s="633" t="s">
        <v>215</v>
      </c>
      <c r="C84" s="634"/>
      <c r="D84" s="634"/>
      <c r="E84" s="635"/>
      <c r="F84" s="34">
        <v>0</v>
      </c>
      <c r="G84" s="34">
        <v>0</v>
      </c>
      <c r="H84" s="34">
        <v>10</v>
      </c>
      <c r="I84" s="34">
        <v>10</v>
      </c>
      <c r="J84" s="114">
        <v>10</v>
      </c>
      <c r="K84" s="114">
        <v>0</v>
      </c>
      <c r="L84" s="114">
        <v>10</v>
      </c>
      <c r="M84" s="114">
        <v>10</v>
      </c>
      <c r="N84" s="114">
        <v>10</v>
      </c>
    </row>
    <row r="85" spans="1:14" x14ac:dyDescent="0.25">
      <c r="A85" s="596" t="s">
        <v>118</v>
      </c>
      <c r="B85" s="597"/>
      <c r="C85" s="608" t="s">
        <v>204</v>
      </c>
      <c r="D85" s="641"/>
      <c r="E85" s="642"/>
      <c r="F85" s="37">
        <v>0</v>
      </c>
      <c r="G85" s="37">
        <v>0</v>
      </c>
      <c r="H85" s="37">
        <v>10</v>
      </c>
      <c r="I85" s="37">
        <v>10</v>
      </c>
      <c r="J85" s="115">
        <v>10</v>
      </c>
      <c r="K85" s="115">
        <v>0</v>
      </c>
      <c r="L85" s="115">
        <v>10</v>
      </c>
      <c r="M85" s="115">
        <v>10</v>
      </c>
      <c r="N85" s="115">
        <v>10</v>
      </c>
    </row>
    <row r="86" spans="1:14" x14ac:dyDescent="0.25">
      <c r="A86" s="588" t="s">
        <v>120</v>
      </c>
      <c r="B86" s="589"/>
      <c r="C86" s="589"/>
      <c r="D86" s="589"/>
      <c r="E86" s="590"/>
      <c r="F86" s="50">
        <v>0</v>
      </c>
      <c r="G86" s="50">
        <v>0</v>
      </c>
      <c r="H86" s="50">
        <v>10</v>
      </c>
      <c r="I86" s="50">
        <v>10</v>
      </c>
      <c r="J86" s="116">
        <v>10</v>
      </c>
      <c r="K86" s="116">
        <v>0</v>
      </c>
      <c r="L86" s="116">
        <v>10</v>
      </c>
      <c r="M86" s="116">
        <v>10</v>
      </c>
      <c r="N86" s="116">
        <v>10</v>
      </c>
    </row>
    <row r="87" spans="1:14" x14ac:dyDescent="0.25">
      <c r="A87" s="103"/>
      <c r="B87" s="104"/>
      <c r="C87" s="105" t="s">
        <v>121</v>
      </c>
      <c r="D87" s="106" t="s">
        <v>122</v>
      </c>
      <c r="E87" s="107" t="s">
        <v>123</v>
      </c>
      <c r="F87" s="43">
        <v>0</v>
      </c>
      <c r="G87" s="43">
        <v>0</v>
      </c>
      <c r="H87" s="43">
        <v>10</v>
      </c>
      <c r="I87" s="43">
        <v>10</v>
      </c>
      <c r="J87" s="138">
        <v>10</v>
      </c>
      <c r="K87" s="138">
        <v>0</v>
      </c>
      <c r="L87" s="43">
        <v>10</v>
      </c>
      <c r="M87" s="43">
        <v>10</v>
      </c>
      <c r="N87" s="43">
        <v>10</v>
      </c>
    </row>
    <row r="88" spans="1:14" x14ac:dyDescent="0.25">
      <c r="A88" s="103"/>
      <c r="B88" s="104"/>
      <c r="C88" s="105"/>
      <c r="D88" s="106"/>
      <c r="E88" s="107"/>
      <c r="F88" s="43"/>
      <c r="G88" s="43"/>
      <c r="H88" s="43"/>
      <c r="I88" s="43"/>
      <c r="J88" s="43"/>
      <c r="K88" s="138"/>
      <c r="L88" s="43"/>
      <c r="M88" s="43"/>
      <c r="N88" s="43"/>
    </row>
    <row r="89" spans="1:14" x14ac:dyDescent="0.25">
      <c r="J89" s="155"/>
      <c r="K89" s="155"/>
      <c r="L89" s="156"/>
      <c r="M89" s="156"/>
      <c r="N89" s="156"/>
    </row>
    <row r="90" spans="1:14" ht="18.75" x14ac:dyDescent="0.25">
      <c r="A90" s="144" t="s">
        <v>216</v>
      </c>
      <c r="B90" s="145"/>
      <c r="C90" s="3"/>
      <c r="D90" s="146"/>
      <c r="E90" s="3"/>
      <c r="J90" s="155"/>
      <c r="K90" s="155"/>
      <c r="L90" s="156"/>
      <c r="M90" s="156"/>
      <c r="N90" s="156"/>
    </row>
    <row r="91" spans="1:14" ht="15.75" thickBot="1" x14ac:dyDescent="0.3">
      <c r="J91" s="157"/>
      <c r="K91" s="157"/>
      <c r="L91" s="158"/>
      <c r="M91" s="158"/>
      <c r="N91" s="158"/>
    </row>
    <row r="92" spans="1:14" x14ac:dyDescent="0.25">
      <c r="A92" s="8"/>
      <c r="B92" s="9"/>
      <c r="C92" s="8"/>
      <c r="D92" s="80"/>
      <c r="E92" s="10" t="s">
        <v>0</v>
      </c>
      <c r="F92" s="81" t="s">
        <v>1</v>
      </c>
      <c r="G92" s="81" t="s">
        <v>1</v>
      </c>
      <c r="H92" s="82"/>
      <c r="I92" s="111"/>
      <c r="J92" s="186" t="s">
        <v>191</v>
      </c>
      <c r="K92" s="187" t="s">
        <v>193</v>
      </c>
      <c r="L92" s="188"/>
      <c r="M92" s="188"/>
      <c r="N92" s="188"/>
    </row>
    <row r="93" spans="1:14" ht="18.75" x14ac:dyDescent="0.3">
      <c r="A93" s="13"/>
      <c r="B93" s="14"/>
      <c r="C93" s="15"/>
      <c r="D93" s="83"/>
      <c r="E93" s="16" t="s">
        <v>2</v>
      </c>
      <c r="F93" s="85" t="s">
        <v>3</v>
      </c>
      <c r="G93" s="85" t="s">
        <v>3</v>
      </c>
      <c r="H93" s="84" t="s">
        <v>573</v>
      </c>
      <c r="I93" s="112" t="s">
        <v>590</v>
      </c>
      <c r="J93" s="189" t="s">
        <v>192</v>
      </c>
      <c r="K93" s="190" t="s">
        <v>192</v>
      </c>
      <c r="L93" s="191"/>
      <c r="M93" s="191"/>
      <c r="N93" s="191"/>
    </row>
    <row r="94" spans="1:14" x14ac:dyDescent="0.25">
      <c r="A94" s="19"/>
      <c r="B94" s="20"/>
      <c r="C94" s="86"/>
      <c r="D94" s="87"/>
      <c r="E94" s="88" t="s">
        <v>4</v>
      </c>
      <c r="F94" s="84" t="s">
        <v>5</v>
      </c>
      <c r="G94" s="84" t="s">
        <v>5</v>
      </c>
      <c r="H94" s="84" t="s">
        <v>574</v>
      </c>
      <c r="I94" s="112" t="s">
        <v>591</v>
      </c>
      <c r="J94" s="192"/>
      <c r="K94" s="193"/>
      <c r="L94" s="191" t="s">
        <v>5</v>
      </c>
      <c r="M94" s="191" t="s">
        <v>5</v>
      </c>
      <c r="N94" s="191" t="s">
        <v>5</v>
      </c>
    </row>
    <row r="95" spans="1:14" x14ac:dyDescent="0.25">
      <c r="A95" s="23"/>
      <c r="B95" s="24"/>
      <c r="C95" s="89"/>
      <c r="D95" s="90"/>
      <c r="E95" s="26"/>
      <c r="F95" s="84" t="s">
        <v>6</v>
      </c>
      <c r="G95" s="84" t="s">
        <v>6</v>
      </c>
      <c r="H95" s="84" t="s">
        <v>6</v>
      </c>
      <c r="I95" s="112" t="s">
        <v>6</v>
      </c>
      <c r="J95" s="192"/>
      <c r="K95" s="193"/>
      <c r="L95" s="191" t="s">
        <v>6</v>
      </c>
      <c r="M95" s="191" t="s">
        <v>6</v>
      </c>
      <c r="N95" s="191" t="s">
        <v>6</v>
      </c>
    </row>
    <row r="96" spans="1:14" ht="15.75" thickBot="1" x14ac:dyDescent="0.3">
      <c r="A96" s="27"/>
      <c r="B96" s="28"/>
      <c r="C96" s="91"/>
      <c r="D96" s="92"/>
      <c r="E96" s="93" t="s">
        <v>7</v>
      </c>
      <c r="F96" s="94" t="s">
        <v>113</v>
      </c>
      <c r="G96" s="94" t="s">
        <v>114</v>
      </c>
      <c r="H96" s="94" t="s">
        <v>194</v>
      </c>
      <c r="I96" s="113" t="s">
        <v>194</v>
      </c>
      <c r="J96" s="194">
        <v>2016</v>
      </c>
      <c r="K96" s="195">
        <v>2016</v>
      </c>
      <c r="L96" s="196" t="s">
        <v>195</v>
      </c>
      <c r="M96" s="196" t="s">
        <v>196</v>
      </c>
      <c r="N96" s="191" t="s">
        <v>197</v>
      </c>
    </row>
    <row r="97" spans="1:14" ht="15.75" thickTop="1" x14ac:dyDescent="0.25">
      <c r="A97" s="95" t="s">
        <v>217</v>
      </c>
      <c r="B97" s="96"/>
      <c r="C97" s="97"/>
      <c r="D97" s="98"/>
      <c r="E97" s="99"/>
      <c r="F97" s="119">
        <v>12.5</v>
      </c>
      <c r="G97" s="119">
        <v>25</v>
      </c>
      <c r="H97" s="119">
        <v>40</v>
      </c>
      <c r="I97" s="119">
        <v>40</v>
      </c>
      <c r="J97" s="119">
        <v>40</v>
      </c>
      <c r="K97" s="119">
        <v>0</v>
      </c>
      <c r="L97" s="119">
        <v>40</v>
      </c>
      <c r="M97" s="119">
        <v>40</v>
      </c>
      <c r="N97" s="119">
        <v>40</v>
      </c>
    </row>
    <row r="98" spans="1:14" x14ac:dyDescent="0.25">
      <c r="A98" s="110" t="s">
        <v>218</v>
      </c>
      <c r="B98" s="644" t="s">
        <v>219</v>
      </c>
      <c r="C98" s="638"/>
      <c r="D98" s="638"/>
      <c r="E98" s="639"/>
      <c r="F98" s="102">
        <v>0</v>
      </c>
      <c r="G98" s="102">
        <v>0</v>
      </c>
      <c r="H98" s="160">
        <v>20</v>
      </c>
      <c r="I98" s="160">
        <v>20</v>
      </c>
      <c r="J98" s="160">
        <v>20</v>
      </c>
      <c r="K98" s="160">
        <v>0</v>
      </c>
      <c r="L98" s="160">
        <v>20</v>
      </c>
      <c r="M98" s="160">
        <v>20</v>
      </c>
      <c r="N98" s="160">
        <v>20</v>
      </c>
    </row>
    <row r="99" spans="1:14" x14ac:dyDescent="0.25">
      <c r="A99" s="596" t="s">
        <v>118</v>
      </c>
      <c r="B99" s="597"/>
      <c r="C99" s="608" t="s">
        <v>119</v>
      </c>
      <c r="D99" s="647"/>
      <c r="E99" s="610"/>
      <c r="F99" s="37">
        <v>0</v>
      </c>
      <c r="G99" s="37">
        <v>0</v>
      </c>
      <c r="H99" s="161">
        <v>20</v>
      </c>
      <c r="I99" s="161">
        <v>20</v>
      </c>
      <c r="J99" s="161">
        <v>20</v>
      </c>
      <c r="K99" s="161">
        <v>0</v>
      </c>
      <c r="L99" s="161">
        <v>20</v>
      </c>
      <c r="M99" s="161">
        <v>20</v>
      </c>
      <c r="N99" s="161">
        <v>20</v>
      </c>
    </row>
    <row r="100" spans="1:14" x14ac:dyDescent="0.25">
      <c r="A100" s="588" t="s">
        <v>120</v>
      </c>
      <c r="B100" s="589"/>
      <c r="C100" s="589"/>
      <c r="D100" s="589"/>
      <c r="E100" s="590"/>
      <c r="F100" s="50">
        <v>0</v>
      </c>
      <c r="G100" s="50">
        <v>0</v>
      </c>
      <c r="H100" s="162">
        <v>20</v>
      </c>
      <c r="I100" s="162">
        <v>20</v>
      </c>
      <c r="J100" s="162">
        <v>20</v>
      </c>
      <c r="K100" s="162">
        <v>0</v>
      </c>
      <c r="L100" s="162">
        <v>20</v>
      </c>
      <c r="M100" s="162">
        <v>20</v>
      </c>
      <c r="N100" s="162">
        <v>20</v>
      </c>
    </row>
    <row r="101" spans="1:14" x14ac:dyDescent="0.25">
      <c r="A101" s="103"/>
      <c r="B101" s="104"/>
      <c r="C101" s="105" t="s">
        <v>121</v>
      </c>
      <c r="D101" s="106" t="s">
        <v>122</v>
      </c>
      <c r="E101" s="107" t="s">
        <v>220</v>
      </c>
      <c r="F101" s="43">
        <v>0</v>
      </c>
      <c r="G101" s="43">
        <v>0</v>
      </c>
      <c r="H101" s="43">
        <v>20</v>
      </c>
      <c r="I101" s="43">
        <v>20</v>
      </c>
      <c r="J101" s="43">
        <v>20</v>
      </c>
      <c r="K101" s="43">
        <v>0</v>
      </c>
      <c r="L101" s="43">
        <v>20</v>
      </c>
      <c r="M101" s="43">
        <v>20</v>
      </c>
      <c r="N101" s="43">
        <v>20</v>
      </c>
    </row>
    <row r="102" spans="1:14" x14ac:dyDescent="0.25">
      <c r="A102" s="110" t="s">
        <v>221</v>
      </c>
      <c r="B102" s="633" t="s">
        <v>222</v>
      </c>
      <c r="C102" s="634"/>
      <c r="D102" s="634"/>
      <c r="E102" s="635"/>
      <c r="F102" s="34">
        <v>12.5</v>
      </c>
      <c r="G102" s="34">
        <v>25</v>
      </c>
      <c r="H102" s="34">
        <v>20</v>
      </c>
      <c r="I102" s="34">
        <v>20</v>
      </c>
      <c r="J102" s="34">
        <v>20</v>
      </c>
      <c r="K102" s="34">
        <v>0</v>
      </c>
      <c r="L102" s="34">
        <v>20</v>
      </c>
      <c r="M102" s="34">
        <v>20</v>
      </c>
      <c r="N102" s="34">
        <v>20</v>
      </c>
    </row>
    <row r="103" spans="1:14" x14ac:dyDescent="0.25">
      <c r="A103" s="596" t="s">
        <v>118</v>
      </c>
      <c r="B103" s="597"/>
      <c r="C103" s="608" t="s">
        <v>119</v>
      </c>
      <c r="D103" s="641"/>
      <c r="E103" s="642"/>
      <c r="F103" s="37">
        <v>12.5</v>
      </c>
      <c r="G103" s="37">
        <v>25</v>
      </c>
      <c r="H103" s="37">
        <v>20</v>
      </c>
      <c r="I103" s="37">
        <v>20</v>
      </c>
      <c r="J103" s="37">
        <v>20</v>
      </c>
      <c r="K103" s="37">
        <v>0</v>
      </c>
      <c r="L103" s="37">
        <v>20</v>
      </c>
      <c r="M103" s="37">
        <v>20</v>
      </c>
      <c r="N103" s="37">
        <v>20</v>
      </c>
    </row>
    <row r="104" spans="1:14" x14ac:dyDescent="0.25">
      <c r="A104" s="588" t="s">
        <v>207</v>
      </c>
      <c r="B104" s="591"/>
      <c r="C104" s="591"/>
      <c r="D104" s="591"/>
      <c r="E104" s="592"/>
      <c r="F104" s="50">
        <v>12.5</v>
      </c>
      <c r="G104" s="50">
        <v>25</v>
      </c>
      <c r="H104" s="50">
        <v>20</v>
      </c>
      <c r="I104" s="50">
        <v>20</v>
      </c>
      <c r="J104" s="50">
        <v>20</v>
      </c>
      <c r="K104" s="50">
        <v>0</v>
      </c>
      <c r="L104" s="50">
        <v>20</v>
      </c>
      <c r="M104" s="50">
        <v>20</v>
      </c>
      <c r="N104" s="50">
        <v>20</v>
      </c>
    </row>
    <row r="105" spans="1:14" x14ac:dyDescent="0.25">
      <c r="A105" s="103"/>
      <c r="B105" s="104"/>
      <c r="C105" s="105" t="s">
        <v>223</v>
      </c>
      <c r="D105" s="106" t="s">
        <v>122</v>
      </c>
      <c r="E105" s="107" t="s">
        <v>224</v>
      </c>
      <c r="F105" s="43">
        <v>12.5</v>
      </c>
      <c r="G105" s="43">
        <v>25</v>
      </c>
      <c r="H105" s="43">
        <v>20</v>
      </c>
      <c r="I105" s="43">
        <v>20</v>
      </c>
      <c r="J105" s="43">
        <v>20</v>
      </c>
      <c r="K105" s="43">
        <v>0</v>
      </c>
      <c r="L105" s="43">
        <v>20</v>
      </c>
      <c r="M105" s="43">
        <v>20</v>
      </c>
      <c r="N105" s="43">
        <v>20</v>
      </c>
    </row>
    <row r="106" spans="1:14" x14ac:dyDescent="0.25">
      <c r="A106" s="103"/>
      <c r="B106" s="104"/>
      <c r="C106" s="105"/>
      <c r="D106" s="106"/>
      <c r="E106" s="107"/>
      <c r="F106" s="43"/>
      <c r="G106" s="43"/>
      <c r="H106" s="163"/>
      <c r="I106" s="163"/>
      <c r="J106" s="129"/>
      <c r="K106" s="129"/>
      <c r="L106" s="129"/>
      <c r="M106" s="129"/>
      <c r="N106" s="129"/>
    </row>
    <row r="108" spans="1:14" ht="18.75" x14ac:dyDescent="0.25">
      <c r="A108" s="144" t="s">
        <v>225</v>
      </c>
      <c r="B108" s="145"/>
      <c r="C108" s="3"/>
      <c r="D108" s="146"/>
      <c r="E108" s="3"/>
      <c r="F108" s="3"/>
      <c r="G108" s="3"/>
      <c r="H108" s="3"/>
    </row>
    <row r="109" spans="1:14" ht="15.75" thickBot="1" x14ac:dyDescent="0.3"/>
    <row r="110" spans="1:14" x14ac:dyDescent="0.25">
      <c r="A110" s="8"/>
      <c r="B110" s="9"/>
      <c r="C110" s="8"/>
      <c r="D110" s="80"/>
      <c r="E110" s="10" t="s">
        <v>0</v>
      </c>
      <c r="F110" s="81" t="s">
        <v>1</v>
      </c>
      <c r="G110" s="81" t="s">
        <v>1</v>
      </c>
      <c r="H110" s="82"/>
      <c r="I110" s="111"/>
      <c r="J110" s="186" t="s">
        <v>191</v>
      </c>
      <c r="K110" s="187" t="s">
        <v>193</v>
      </c>
      <c r="L110" s="188"/>
      <c r="M110" s="188"/>
      <c r="N110" s="188"/>
    </row>
    <row r="111" spans="1:14" ht="18.75" x14ac:dyDescent="0.3">
      <c r="A111" s="13"/>
      <c r="B111" s="14"/>
      <c r="C111" s="15"/>
      <c r="D111" s="83"/>
      <c r="E111" s="16" t="s">
        <v>2</v>
      </c>
      <c r="F111" s="85" t="s">
        <v>3</v>
      </c>
      <c r="G111" s="85" t="s">
        <v>3</v>
      </c>
      <c r="H111" s="84" t="s">
        <v>573</v>
      </c>
      <c r="I111" s="112" t="s">
        <v>590</v>
      </c>
      <c r="J111" s="189" t="s">
        <v>192</v>
      </c>
      <c r="K111" s="190" t="s">
        <v>192</v>
      </c>
      <c r="L111" s="191"/>
      <c r="M111" s="191"/>
      <c r="N111" s="191"/>
    </row>
    <row r="112" spans="1:14" x14ac:dyDescent="0.25">
      <c r="A112" s="19"/>
      <c r="B112" s="20"/>
      <c r="C112" s="86"/>
      <c r="D112" s="87"/>
      <c r="E112" s="88" t="s">
        <v>4</v>
      </c>
      <c r="F112" s="84" t="s">
        <v>5</v>
      </c>
      <c r="G112" s="84" t="s">
        <v>5</v>
      </c>
      <c r="H112" s="84" t="s">
        <v>574</v>
      </c>
      <c r="I112" s="112" t="s">
        <v>591</v>
      </c>
      <c r="J112" s="192"/>
      <c r="K112" s="193"/>
      <c r="L112" s="191" t="s">
        <v>5</v>
      </c>
      <c r="M112" s="191" t="s">
        <v>5</v>
      </c>
      <c r="N112" s="191" t="s">
        <v>5</v>
      </c>
    </row>
    <row r="113" spans="1:14" x14ac:dyDescent="0.25">
      <c r="A113" s="23"/>
      <c r="B113" s="24"/>
      <c r="C113" s="89"/>
      <c r="D113" s="90"/>
      <c r="E113" s="26"/>
      <c r="F113" s="84" t="s">
        <v>6</v>
      </c>
      <c r="G113" s="84" t="s">
        <v>6</v>
      </c>
      <c r="H113" s="84" t="s">
        <v>6</v>
      </c>
      <c r="I113" s="112" t="s">
        <v>6</v>
      </c>
      <c r="J113" s="192"/>
      <c r="K113" s="193"/>
      <c r="L113" s="191" t="s">
        <v>6</v>
      </c>
      <c r="M113" s="191" t="s">
        <v>6</v>
      </c>
      <c r="N113" s="191" t="s">
        <v>6</v>
      </c>
    </row>
    <row r="114" spans="1:14" ht="15.75" thickBot="1" x14ac:dyDescent="0.3">
      <c r="A114" s="27"/>
      <c r="B114" s="28"/>
      <c r="C114" s="91"/>
      <c r="D114" s="92"/>
      <c r="E114" s="93" t="s">
        <v>7</v>
      </c>
      <c r="F114" s="94" t="s">
        <v>113</v>
      </c>
      <c r="G114" s="94" t="s">
        <v>114</v>
      </c>
      <c r="H114" s="94" t="s">
        <v>194</v>
      </c>
      <c r="I114" s="113" t="s">
        <v>194</v>
      </c>
      <c r="J114" s="198">
        <v>2016</v>
      </c>
      <c r="K114" s="199">
        <v>2016</v>
      </c>
      <c r="L114" s="191" t="s">
        <v>195</v>
      </c>
      <c r="M114" s="191" t="s">
        <v>196</v>
      </c>
      <c r="N114" s="191" t="s">
        <v>197</v>
      </c>
    </row>
    <row r="115" spans="1:14" ht="15.75" thickTop="1" x14ac:dyDescent="0.25">
      <c r="A115" s="95" t="s">
        <v>226</v>
      </c>
      <c r="B115" s="96"/>
      <c r="C115" s="97"/>
      <c r="D115" s="98"/>
      <c r="E115" s="99"/>
      <c r="F115" s="345">
        <f>F116+F202+F212+F222</f>
        <v>18993.73</v>
      </c>
      <c r="G115" s="345">
        <f>G116+G202+G212+G222</f>
        <v>27911.23</v>
      </c>
      <c r="H115" s="345">
        <f>H116+H202+H212+H222</f>
        <v>19950</v>
      </c>
      <c r="I115" s="345">
        <f>I116+I202+I212+I222</f>
        <v>22300</v>
      </c>
      <c r="J115" s="345">
        <f t="shared" ref="J115:L115" si="0">J116+J202+J212+J222</f>
        <v>19995</v>
      </c>
      <c r="K115" s="345">
        <f t="shared" si="0"/>
        <v>0</v>
      </c>
      <c r="L115" s="345">
        <f t="shared" si="0"/>
        <v>19995</v>
      </c>
      <c r="M115" s="345">
        <f t="shared" ref="M115:N115" si="1">M116+M202+M212+M222</f>
        <v>19995</v>
      </c>
      <c r="N115" s="345">
        <f t="shared" si="1"/>
        <v>19995</v>
      </c>
    </row>
    <row r="116" spans="1:14" x14ac:dyDescent="0.25">
      <c r="A116" s="110" t="s">
        <v>227</v>
      </c>
      <c r="B116" s="644" t="s">
        <v>228</v>
      </c>
      <c r="C116" s="638"/>
      <c r="D116" s="638"/>
      <c r="E116" s="639"/>
      <c r="F116" s="102">
        <f>F117+F196</f>
        <v>18306.589999999997</v>
      </c>
      <c r="G116" s="102">
        <f>G117+G196</f>
        <v>20019.82</v>
      </c>
      <c r="H116" s="102">
        <f>H117+H196</f>
        <v>18890</v>
      </c>
      <c r="I116" s="102">
        <f>I117+I196</f>
        <v>19405</v>
      </c>
      <c r="J116" s="102">
        <v>19025</v>
      </c>
      <c r="K116" s="102">
        <v>0</v>
      </c>
      <c r="L116" s="102">
        <v>19025</v>
      </c>
      <c r="M116" s="102">
        <v>19025</v>
      </c>
      <c r="N116" s="102">
        <v>19025</v>
      </c>
    </row>
    <row r="117" spans="1:14" x14ac:dyDescent="0.25">
      <c r="A117" s="596" t="s">
        <v>118</v>
      </c>
      <c r="B117" s="597"/>
      <c r="C117" s="608" t="s">
        <v>119</v>
      </c>
      <c r="D117" s="647"/>
      <c r="E117" s="610"/>
      <c r="F117" s="37">
        <f>F118+F122+F126+F147+F157+F183</f>
        <v>17745.089999999997</v>
      </c>
      <c r="G117" s="37">
        <f>G118+G122+G126+G145+G147+G157+G175+G179+G183+G194</f>
        <v>19480.29</v>
      </c>
      <c r="H117" s="37">
        <f>H118+H122+H126+H145+H147+H157+H175+H179+H183+H194</f>
        <v>18430</v>
      </c>
      <c r="I117" s="37">
        <f>I118+I122+I126+I145+I147+I157+I175+I179+I183+I194</f>
        <v>18945</v>
      </c>
      <c r="J117" s="37">
        <v>18565</v>
      </c>
      <c r="K117" s="37">
        <v>0</v>
      </c>
      <c r="L117" s="37">
        <v>18565</v>
      </c>
      <c r="M117" s="37">
        <v>18565</v>
      </c>
      <c r="N117" s="37">
        <v>18565</v>
      </c>
    </row>
    <row r="118" spans="1:14" x14ac:dyDescent="0.25">
      <c r="A118" s="606" t="s">
        <v>129</v>
      </c>
      <c r="B118" s="591"/>
      <c r="C118" s="591"/>
      <c r="D118" s="591"/>
      <c r="E118" s="592"/>
      <c r="F118" s="50">
        <f>F119+F120+F121</f>
        <v>6177.3099999999995</v>
      </c>
      <c r="G118" s="50">
        <v>6825.25</v>
      </c>
      <c r="H118" s="50">
        <v>6325</v>
      </c>
      <c r="I118" s="50">
        <v>6325</v>
      </c>
      <c r="J118" s="50">
        <v>6325</v>
      </c>
      <c r="K118" s="50">
        <v>0</v>
      </c>
      <c r="L118" s="50">
        <v>6325</v>
      </c>
      <c r="M118" s="50">
        <v>6325</v>
      </c>
      <c r="N118" s="50">
        <v>6325</v>
      </c>
    </row>
    <row r="119" spans="1:14" x14ac:dyDescent="0.25">
      <c r="A119" s="164"/>
      <c r="B119" s="165" t="s">
        <v>111</v>
      </c>
      <c r="C119" s="166" t="s">
        <v>130</v>
      </c>
      <c r="D119" s="149" t="s">
        <v>122</v>
      </c>
      <c r="E119" s="167" t="s">
        <v>131</v>
      </c>
      <c r="F119" s="151">
        <v>3018.48</v>
      </c>
      <c r="G119" s="151">
        <v>0</v>
      </c>
      <c r="H119" s="151">
        <v>0</v>
      </c>
      <c r="I119" s="151">
        <v>0</v>
      </c>
      <c r="J119" s="151">
        <v>0</v>
      </c>
      <c r="K119" s="151">
        <v>0</v>
      </c>
      <c r="L119" s="151">
        <v>0</v>
      </c>
      <c r="M119" s="151">
        <v>0</v>
      </c>
      <c r="N119" s="151">
        <v>0</v>
      </c>
    </row>
    <row r="120" spans="1:14" x14ac:dyDescent="0.25">
      <c r="A120" s="164"/>
      <c r="B120" s="168" t="s">
        <v>112</v>
      </c>
      <c r="C120" s="105" t="s">
        <v>130</v>
      </c>
      <c r="D120" s="169" t="s">
        <v>122</v>
      </c>
      <c r="E120" s="107" t="s">
        <v>131</v>
      </c>
      <c r="F120" s="151">
        <v>532.67999999999995</v>
      </c>
      <c r="G120" s="151">
        <v>0</v>
      </c>
      <c r="H120" s="151">
        <v>0</v>
      </c>
      <c r="I120" s="151">
        <v>0</v>
      </c>
      <c r="J120" s="151">
        <v>0</v>
      </c>
      <c r="K120" s="151">
        <v>0</v>
      </c>
      <c r="L120" s="151">
        <v>0</v>
      </c>
      <c r="M120" s="151">
        <v>0</v>
      </c>
      <c r="N120" s="151">
        <v>0</v>
      </c>
    </row>
    <row r="121" spans="1:14" x14ac:dyDescent="0.25">
      <c r="A121" s="103"/>
      <c r="B121" s="104"/>
      <c r="C121" s="105" t="s">
        <v>130</v>
      </c>
      <c r="D121" s="106" t="s">
        <v>122</v>
      </c>
      <c r="E121" s="107" t="s">
        <v>131</v>
      </c>
      <c r="F121" s="43">
        <v>2626.15</v>
      </c>
      <c r="G121" s="43">
        <v>6825.25</v>
      </c>
      <c r="H121" s="43">
        <v>6325</v>
      </c>
      <c r="I121" s="43">
        <v>6325</v>
      </c>
      <c r="J121" s="138">
        <v>6325</v>
      </c>
      <c r="K121" s="138">
        <v>0</v>
      </c>
      <c r="L121" s="138">
        <v>6325</v>
      </c>
      <c r="M121" s="138">
        <v>6325</v>
      </c>
      <c r="N121" s="138">
        <v>6325</v>
      </c>
    </row>
    <row r="122" spans="1:14" x14ac:dyDescent="0.25">
      <c r="A122" s="588" t="s">
        <v>229</v>
      </c>
      <c r="B122" s="589"/>
      <c r="C122" s="589"/>
      <c r="D122" s="589"/>
      <c r="E122" s="590"/>
      <c r="F122" s="50">
        <f>F123+F124+F125</f>
        <v>721.05</v>
      </c>
      <c r="G122" s="50">
        <v>783.5</v>
      </c>
      <c r="H122" s="50">
        <v>530</v>
      </c>
      <c r="I122" s="50">
        <v>530</v>
      </c>
      <c r="J122" s="50">
        <v>530</v>
      </c>
      <c r="K122" s="50">
        <v>0</v>
      </c>
      <c r="L122" s="50">
        <v>530</v>
      </c>
      <c r="M122" s="50">
        <v>530</v>
      </c>
      <c r="N122" s="50">
        <v>530</v>
      </c>
    </row>
    <row r="123" spans="1:14" x14ac:dyDescent="0.25">
      <c r="A123" s="147"/>
      <c r="B123" s="165" t="s">
        <v>111</v>
      </c>
      <c r="C123" s="105" t="s">
        <v>133</v>
      </c>
      <c r="D123" s="106" t="s">
        <v>125</v>
      </c>
      <c r="E123" s="107" t="s">
        <v>230</v>
      </c>
      <c r="F123" s="151">
        <v>328.32</v>
      </c>
      <c r="G123" s="151">
        <v>0</v>
      </c>
      <c r="H123" s="151">
        <v>0</v>
      </c>
      <c r="I123" s="151">
        <v>0</v>
      </c>
      <c r="J123" s="151">
        <v>0</v>
      </c>
      <c r="K123" s="151">
        <v>0</v>
      </c>
      <c r="L123" s="151">
        <v>0</v>
      </c>
      <c r="M123" s="151">
        <v>0</v>
      </c>
      <c r="N123" s="151">
        <v>0</v>
      </c>
    </row>
    <row r="124" spans="1:14" x14ac:dyDescent="0.25">
      <c r="A124" s="147"/>
      <c r="B124" s="168" t="s">
        <v>112</v>
      </c>
      <c r="C124" s="105" t="s">
        <v>133</v>
      </c>
      <c r="D124" s="106" t="s">
        <v>125</v>
      </c>
      <c r="E124" s="107" t="s">
        <v>230</v>
      </c>
      <c r="F124" s="151">
        <v>57.93</v>
      </c>
      <c r="G124" s="151">
        <v>0</v>
      </c>
      <c r="H124" s="151">
        <v>0</v>
      </c>
      <c r="I124" s="151">
        <v>0</v>
      </c>
      <c r="J124" s="151">
        <v>0</v>
      </c>
      <c r="K124" s="151">
        <v>0</v>
      </c>
      <c r="L124" s="151">
        <v>0</v>
      </c>
      <c r="M124" s="151">
        <v>0</v>
      </c>
      <c r="N124" s="151">
        <v>0</v>
      </c>
    </row>
    <row r="125" spans="1:14" x14ac:dyDescent="0.25">
      <c r="A125" s="103"/>
      <c r="B125" s="104"/>
      <c r="C125" s="105" t="s">
        <v>133</v>
      </c>
      <c r="D125" s="106" t="s">
        <v>125</v>
      </c>
      <c r="E125" s="107" t="s">
        <v>230</v>
      </c>
      <c r="F125" s="43">
        <v>334.8</v>
      </c>
      <c r="G125" s="43">
        <v>783.5</v>
      </c>
      <c r="H125" s="43">
        <v>530</v>
      </c>
      <c r="I125" s="43">
        <v>530</v>
      </c>
      <c r="J125" s="138">
        <v>530</v>
      </c>
      <c r="K125" s="138">
        <v>0</v>
      </c>
      <c r="L125" s="138">
        <v>530</v>
      </c>
      <c r="M125" s="138">
        <v>530</v>
      </c>
      <c r="N125" s="138">
        <v>530</v>
      </c>
    </row>
    <row r="126" spans="1:14" x14ac:dyDescent="0.25">
      <c r="A126" s="588" t="s">
        <v>138</v>
      </c>
      <c r="B126" s="589"/>
      <c r="C126" s="589"/>
      <c r="D126" s="589"/>
      <c r="E126" s="590"/>
      <c r="F126" s="50">
        <f>F129+F130+F131+F132+F135+F138+F141+F144</f>
        <v>1904.37</v>
      </c>
      <c r="G126" s="50">
        <f>G129+G132+G135+G138+G141+G144</f>
        <v>1992.23</v>
      </c>
      <c r="H126" s="50">
        <f>H129+H132+H135+H138+H141+H144</f>
        <v>1395</v>
      </c>
      <c r="I126" s="50">
        <f>I129+I132+I135+I138+I141+I144</f>
        <v>1395</v>
      </c>
      <c r="J126" s="50">
        <v>1395</v>
      </c>
      <c r="K126" s="50">
        <v>0</v>
      </c>
      <c r="L126" s="50">
        <v>1395</v>
      </c>
      <c r="M126" s="50">
        <v>1395</v>
      </c>
      <c r="N126" s="50">
        <v>1395</v>
      </c>
    </row>
    <row r="127" spans="1:14" x14ac:dyDescent="0.25">
      <c r="A127" s="103"/>
      <c r="B127" s="165" t="s">
        <v>111</v>
      </c>
      <c r="C127" s="105" t="s">
        <v>139</v>
      </c>
      <c r="D127" s="106" t="s">
        <v>136</v>
      </c>
      <c r="E127" s="107" t="s">
        <v>141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</row>
    <row r="128" spans="1:14" x14ac:dyDescent="0.25">
      <c r="A128" s="103"/>
      <c r="B128" s="168" t="s">
        <v>112</v>
      </c>
      <c r="C128" s="105" t="s">
        <v>139</v>
      </c>
      <c r="D128" s="106" t="s">
        <v>136</v>
      </c>
      <c r="E128" s="107" t="s">
        <v>141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</row>
    <row r="129" spans="1:14" x14ac:dyDescent="0.25">
      <c r="A129" s="103"/>
      <c r="B129" s="104"/>
      <c r="C129" s="105" t="s">
        <v>139</v>
      </c>
      <c r="D129" s="106" t="s">
        <v>136</v>
      </c>
      <c r="E129" s="107" t="s">
        <v>141</v>
      </c>
      <c r="F129" s="43">
        <v>100.92</v>
      </c>
      <c r="G129" s="43">
        <v>95.55</v>
      </c>
      <c r="H129" s="43">
        <v>80</v>
      </c>
      <c r="I129" s="43">
        <v>80</v>
      </c>
      <c r="J129" s="43">
        <v>80</v>
      </c>
      <c r="K129" s="43">
        <v>0</v>
      </c>
      <c r="L129" s="43">
        <v>80</v>
      </c>
      <c r="M129" s="43">
        <v>80</v>
      </c>
      <c r="N129" s="43">
        <v>80</v>
      </c>
    </row>
    <row r="130" spans="1:14" x14ac:dyDescent="0.25">
      <c r="A130" s="103"/>
      <c r="B130" s="165" t="s">
        <v>111</v>
      </c>
      <c r="C130" s="105" t="s">
        <v>142</v>
      </c>
      <c r="D130" s="106" t="s">
        <v>140</v>
      </c>
      <c r="E130" s="107" t="s">
        <v>144</v>
      </c>
      <c r="F130" s="43">
        <v>145.74</v>
      </c>
      <c r="G130" s="43">
        <v>0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</row>
    <row r="131" spans="1:14" x14ac:dyDescent="0.25">
      <c r="A131" s="103"/>
      <c r="B131" s="168" t="s">
        <v>112</v>
      </c>
      <c r="C131" s="105" t="s">
        <v>142</v>
      </c>
      <c r="D131" s="106" t="s">
        <v>140</v>
      </c>
      <c r="E131" s="107" t="s">
        <v>144</v>
      </c>
      <c r="F131" s="43">
        <v>25.71</v>
      </c>
      <c r="G131" s="43">
        <v>0</v>
      </c>
      <c r="H131" s="43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0</v>
      </c>
    </row>
    <row r="132" spans="1:14" x14ac:dyDescent="0.25">
      <c r="A132" s="103"/>
      <c r="B132" s="104"/>
      <c r="C132" s="105" t="s">
        <v>142</v>
      </c>
      <c r="D132" s="106" t="s">
        <v>140</v>
      </c>
      <c r="E132" s="107" t="s">
        <v>144</v>
      </c>
      <c r="F132" s="43">
        <v>908.86</v>
      </c>
      <c r="G132" s="43">
        <v>1133.8900000000001</v>
      </c>
      <c r="H132" s="43">
        <v>780</v>
      </c>
      <c r="I132" s="43">
        <v>780</v>
      </c>
      <c r="J132" s="138">
        <v>780</v>
      </c>
      <c r="K132" s="138">
        <v>0</v>
      </c>
      <c r="L132" s="138">
        <v>780</v>
      </c>
      <c r="M132" s="138">
        <v>780</v>
      </c>
      <c r="N132" s="138">
        <v>780</v>
      </c>
    </row>
    <row r="133" spans="1:14" x14ac:dyDescent="0.25">
      <c r="A133" s="103"/>
      <c r="B133" s="165" t="s">
        <v>111</v>
      </c>
      <c r="C133" s="105" t="s">
        <v>145</v>
      </c>
      <c r="D133" s="106" t="s">
        <v>143</v>
      </c>
      <c r="E133" s="107" t="s">
        <v>147</v>
      </c>
      <c r="F133" s="43">
        <v>0</v>
      </c>
      <c r="G133" s="43">
        <v>0</v>
      </c>
      <c r="H133" s="43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0</v>
      </c>
    </row>
    <row r="134" spans="1:14" x14ac:dyDescent="0.25">
      <c r="A134" s="103"/>
      <c r="B134" s="168" t="s">
        <v>112</v>
      </c>
      <c r="C134" s="105" t="s">
        <v>145</v>
      </c>
      <c r="D134" s="106" t="s">
        <v>143</v>
      </c>
      <c r="E134" s="107" t="s">
        <v>147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</row>
    <row r="135" spans="1:14" x14ac:dyDescent="0.25">
      <c r="A135" s="103"/>
      <c r="B135" s="104"/>
      <c r="C135" s="105" t="s">
        <v>145</v>
      </c>
      <c r="D135" s="106" t="s">
        <v>143</v>
      </c>
      <c r="E135" s="107" t="s">
        <v>147</v>
      </c>
      <c r="F135" s="43">
        <v>68.39</v>
      </c>
      <c r="G135" s="43">
        <v>76.709999999999994</v>
      </c>
      <c r="H135" s="43">
        <v>55</v>
      </c>
      <c r="I135" s="43">
        <v>55</v>
      </c>
      <c r="J135" s="43">
        <v>55</v>
      </c>
      <c r="K135" s="43">
        <v>0</v>
      </c>
      <c r="L135" s="43">
        <v>55</v>
      </c>
      <c r="M135" s="43">
        <v>55</v>
      </c>
      <c r="N135" s="43">
        <v>55</v>
      </c>
    </row>
    <row r="136" spans="1:14" x14ac:dyDescent="0.25">
      <c r="A136" s="103"/>
      <c r="B136" s="165" t="s">
        <v>111</v>
      </c>
      <c r="C136" s="105" t="s">
        <v>148</v>
      </c>
      <c r="D136" s="106" t="s">
        <v>146</v>
      </c>
      <c r="E136" s="107" t="s">
        <v>150</v>
      </c>
      <c r="F136" s="43">
        <v>0</v>
      </c>
      <c r="G136" s="43">
        <v>0</v>
      </c>
      <c r="H136" s="43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0</v>
      </c>
    </row>
    <row r="137" spans="1:14" x14ac:dyDescent="0.25">
      <c r="A137" s="103"/>
      <c r="B137" s="168" t="s">
        <v>112</v>
      </c>
      <c r="C137" s="105" t="s">
        <v>148</v>
      </c>
      <c r="D137" s="106" t="s">
        <v>146</v>
      </c>
      <c r="E137" s="107" t="s">
        <v>150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0</v>
      </c>
      <c r="M137" s="43">
        <v>0</v>
      </c>
      <c r="N137" s="43">
        <v>0</v>
      </c>
    </row>
    <row r="138" spans="1:14" x14ac:dyDescent="0.25">
      <c r="A138" s="103"/>
      <c r="B138" s="104"/>
      <c r="C138" s="105" t="s">
        <v>148</v>
      </c>
      <c r="D138" s="106" t="s">
        <v>146</v>
      </c>
      <c r="E138" s="107" t="s">
        <v>150</v>
      </c>
      <c r="F138" s="43">
        <v>216.3</v>
      </c>
      <c r="G138" s="43">
        <v>233.25</v>
      </c>
      <c r="H138" s="43">
        <v>160</v>
      </c>
      <c r="I138" s="43">
        <v>160</v>
      </c>
      <c r="J138" s="138">
        <v>16</v>
      </c>
      <c r="K138" s="138">
        <v>0</v>
      </c>
      <c r="L138" s="138">
        <v>160</v>
      </c>
      <c r="M138" s="138">
        <v>160</v>
      </c>
      <c r="N138" s="138">
        <v>160</v>
      </c>
    </row>
    <row r="139" spans="1:14" x14ac:dyDescent="0.25">
      <c r="A139" s="103"/>
      <c r="B139" s="165" t="s">
        <v>111</v>
      </c>
      <c r="C139" s="105" t="s">
        <v>151</v>
      </c>
      <c r="D139" s="106" t="s">
        <v>149</v>
      </c>
      <c r="E139" s="107" t="s">
        <v>153</v>
      </c>
      <c r="F139" s="43">
        <v>0</v>
      </c>
      <c r="G139" s="43">
        <v>0</v>
      </c>
      <c r="H139" s="43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0</v>
      </c>
    </row>
    <row r="140" spans="1:14" x14ac:dyDescent="0.25">
      <c r="A140" s="103"/>
      <c r="B140" s="168" t="s">
        <v>112</v>
      </c>
      <c r="C140" s="105" t="s">
        <v>151</v>
      </c>
      <c r="D140" s="106" t="s">
        <v>149</v>
      </c>
      <c r="E140" s="107" t="s">
        <v>153</v>
      </c>
      <c r="F140" s="43">
        <v>0</v>
      </c>
      <c r="G140" s="43">
        <v>0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</row>
    <row r="141" spans="1:14" x14ac:dyDescent="0.25">
      <c r="A141" s="103"/>
      <c r="B141" s="104"/>
      <c r="C141" s="105" t="s">
        <v>151</v>
      </c>
      <c r="D141" s="106" t="s">
        <v>149</v>
      </c>
      <c r="E141" s="107" t="s">
        <v>153</v>
      </c>
      <c r="F141" s="43">
        <v>72.09</v>
      </c>
      <c r="G141" s="43">
        <v>68.25</v>
      </c>
      <c r="H141" s="43">
        <v>60</v>
      </c>
      <c r="I141" s="43">
        <v>60</v>
      </c>
      <c r="J141" s="138">
        <v>60</v>
      </c>
      <c r="K141" s="138">
        <v>0</v>
      </c>
      <c r="L141" s="138">
        <v>60</v>
      </c>
      <c r="M141" s="138">
        <v>60</v>
      </c>
      <c r="N141" s="138">
        <v>60</v>
      </c>
    </row>
    <row r="142" spans="1:14" x14ac:dyDescent="0.25">
      <c r="A142" s="103"/>
      <c r="B142" s="165" t="s">
        <v>111</v>
      </c>
      <c r="C142" s="105" t="s">
        <v>154</v>
      </c>
      <c r="D142" s="106" t="s">
        <v>152</v>
      </c>
      <c r="E142" s="107" t="s">
        <v>156</v>
      </c>
      <c r="F142" s="43">
        <v>0</v>
      </c>
      <c r="G142" s="43">
        <v>0</v>
      </c>
      <c r="H142" s="43">
        <v>0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</row>
    <row r="143" spans="1:14" x14ac:dyDescent="0.25">
      <c r="A143" s="103"/>
      <c r="B143" s="168" t="s">
        <v>112</v>
      </c>
      <c r="C143" s="105" t="s">
        <v>154</v>
      </c>
      <c r="D143" s="106" t="s">
        <v>152</v>
      </c>
      <c r="E143" s="107" t="s">
        <v>156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</row>
    <row r="144" spans="1:14" x14ac:dyDescent="0.25">
      <c r="A144" s="103"/>
      <c r="B144" s="104"/>
      <c r="C144" s="105" t="s">
        <v>154</v>
      </c>
      <c r="D144" s="106" t="s">
        <v>152</v>
      </c>
      <c r="E144" s="107" t="s">
        <v>156</v>
      </c>
      <c r="F144" s="43">
        <v>366.36</v>
      </c>
      <c r="G144" s="43">
        <v>384.58</v>
      </c>
      <c r="H144" s="43">
        <v>260</v>
      </c>
      <c r="I144" s="43">
        <v>260</v>
      </c>
      <c r="J144" s="138">
        <v>260</v>
      </c>
      <c r="K144" s="138">
        <v>0</v>
      </c>
      <c r="L144" s="138">
        <v>260</v>
      </c>
      <c r="M144" s="138">
        <v>260</v>
      </c>
      <c r="N144" s="138">
        <v>260</v>
      </c>
    </row>
    <row r="145" spans="1:14" x14ac:dyDescent="0.25">
      <c r="A145" s="588" t="s">
        <v>157</v>
      </c>
      <c r="B145" s="591"/>
      <c r="C145" s="591"/>
      <c r="D145" s="591"/>
      <c r="E145" s="592"/>
      <c r="F145" s="50">
        <v>0</v>
      </c>
      <c r="G145" s="50">
        <v>0</v>
      </c>
      <c r="H145" s="50">
        <v>100</v>
      </c>
      <c r="I145" s="50">
        <v>100</v>
      </c>
      <c r="J145" s="50">
        <v>100</v>
      </c>
      <c r="K145" s="50">
        <v>0</v>
      </c>
      <c r="L145" s="50">
        <v>100</v>
      </c>
      <c r="M145" s="50">
        <v>100</v>
      </c>
      <c r="N145" s="50">
        <v>100</v>
      </c>
    </row>
    <row r="146" spans="1:14" x14ac:dyDescent="0.25">
      <c r="A146" s="103"/>
      <c r="B146" s="104"/>
      <c r="C146" s="105" t="s">
        <v>158</v>
      </c>
      <c r="D146" s="106" t="s">
        <v>155</v>
      </c>
      <c r="E146" s="107" t="s">
        <v>231</v>
      </c>
      <c r="F146" s="43">
        <v>0</v>
      </c>
      <c r="G146" s="43">
        <v>0</v>
      </c>
      <c r="H146" s="43">
        <v>100</v>
      </c>
      <c r="I146" s="43">
        <v>100</v>
      </c>
      <c r="J146" s="138">
        <v>100</v>
      </c>
      <c r="K146" s="138">
        <v>0</v>
      </c>
      <c r="L146" s="138">
        <v>100</v>
      </c>
      <c r="M146" s="138">
        <v>100</v>
      </c>
      <c r="N146" s="138">
        <v>100</v>
      </c>
    </row>
    <row r="147" spans="1:14" x14ac:dyDescent="0.25">
      <c r="A147" s="588" t="s">
        <v>161</v>
      </c>
      <c r="B147" s="589"/>
      <c r="C147" s="589"/>
      <c r="D147" s="589"/>
      <c r="E147" s="590"/>
      <c r="F147" s="50">
        <f>F148+F153</f>
        <v>2775.46</v>
      </c>
      <c r="G147" s="50">
        <f>G148+G153</f>
        <v>4139.8900000000003</v>
      </c>
      <c r="H147" s="50">
        <f>H148+H153</f>
        <v>3345</v>
      </c>
      <c r="I147" s="50">
        <f>I148+I153</f>
        <v>3395</v>
      </c>
      <c r="J147" s="50">
        <v>3345</v>
      </c>
      <c r="K147" s="50">
        <v>0</v>
      </c>
      <c r="L147" s="50">
        <v>3345</v>
      </c>
      <c r="M147" s="50">
        <v>3345</v>
      </c>
      <c r="N147" s="50">
        <v>3345</v>
      </c>
    </row>
    <row r="148" spans="1:14" x14ac:dyDescent="0.25">
      <c r="A148" s="103"/>
      <c r="B148" s="104"/>
      <c r="C148" s="105" t="s">
        <v>232</v>
      </c>
      <c r="D148" s="106" t="s">
        <v>159</v>
      </c>
      <c r="E148" s="170" t="s">
        <v>233</v>
      </c>
      <c r="F148" s="47">
        <f>F149+F151</f>
        <v>2436.56</v>
      </c>
      <c r="G148" s="47">
        <f>G149+G151</f>
        <v>3836.04</v>
      </c>
      <c r="H148" s="47">
        <f>H149+H151</f>
        <v>3015</v>
      </c>
      <c r="I148" s="47">
        <v>3065</v>
      </c>
      <c r="J148" s="47">
        <v>3015</v>
      </c>
      <c r="K148" s="47">
        <v>0</v>
      </c>
      <c r="L148" s="47">
        <v>3015</v>
      </c>
      <c r="M148" s="47">
        <v>3015</v>
      </c>
      <c r="N148" s="47">
        <v>3015</v>
      </c>
    </row>
    <row r="149" spans="1:14" x14ac:dyDescent="0.25">
      <c r="A149" s="103"/>
      <c r="B149" s="104"/>
      <c r="C149" s="105"/>
      <c r="D149" s="106"/>
      <c r="E149" s="107" t="s">
        <v>234</v>
      </c>
      <c r="F149" s="43">
        <v>936.9</v>
      </c>
      <c r="G149" s="43">
        <v>2063.52</v>
      </c>
      <c r="H149" s="43">
        <v>1015</v>
      </c>
      <c r="I149" s="43">
        <v>1015</v>
      </c>
      <c r="J149" s="43">
        <v>1015</v>
      </c>
      <c r="K149" s="43">
        <v>0</v>
      </c>
      <c r="L149" s="43">
        <v>1015</v>
      </c>
      <c r="M149" s="43">
        <v>1015</v>
      </c>
      <c r="N149" s="43">
        <v>1015</v>
      </c>
    </row>
    <row r="150" spans="1:14" x14ac:dyDescent="0.25">
      <c r="A150" s="103"/>
      <c r="B150" s="104" t="s">
        <v>111</v>
      </c>
      <c r="C150" s="105"/>
      <c r="D150" s="106"/>
      <c r="E150" s="107" t="s">
        <v>435</v>
      </c>
      <c r="F150" s="43">
        <v>0</v>
      </c>
      <c r="G150" s="43">
        <v>0</v>
      </c>
      <c r="H150" s="43">
        <v>0</v>
      </c>
      <c r="I150" s="43">
        <v>40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</row>
    <row r="151" spans="1:14" x14ac:dyDescent="0.25">
      <c r="A151" s="103"/>
      <c r="B151" s="104"/>
      <c r="C151" s="105"/>
      <c r="D151" s="106"/>
      <c r="E151" s="107" t="s">
        <v>235</v>
      </c>
      <c r="F151" s="43">
        <v>1499.66</v>
      </c>
      <c r="G151" s="43">
        <v>1772.52</v>
      </c>
      <c r="H151" s="43">
        <v>2000</v>
      </c>
      <c r="I151" s="43">
        <v>2000</v>
      </c>
      <c r="J151" s="138">
        <v>2000</v>
      </c>
      <c r="K151" s="138">
        <v>0</v>
      </c>
      <c r="L151" s="138">
        <v>2000</v>
      </c>
      <c r="M151" s="138">
        <v>2000</v>
      </c>
      <c r="N151" s="138">
        <v>2000</v>
      </c>
    </row>
    <row r="152" spans="1:14" x14ac:dyDescent="0.25">
      <c r="A152" s="103"/>
      <c r="B152" s="104" t="s">
        <v>112</v>
      </c>
      <c r="C152" s="105"/>
      <c r="D152" s="106"/>
      <c r="E152" s="107" t="s">
        <v>235</v>
      </c>
      <c r="F152" s="43">
        <v>0</v>
      </c>
      <c r="G152" s="43">
        <v>0</v>
      </c>
      <c r="H152" s="43">
        <v>0</v>
      </c>
      <c r="I152" s="43">
        <v>10</v>
      </c>
      <c r="J152" s="138">
        <v>0</v>
      </c>
      <c r="K152" s="138">
        <v>0</v>
      </c>
      <c r="L152" s="138">
        <v>0</v>
      </c>
      <c r="M152" s="138">
        <v>0</v>
      </c>
      <c r="N152" s="138">
        <v>0</v>
      </c>
    </row>
    <row r="153" spans="1:14" x14ac:dyDescent="0.25">
      <c r="A153" s="103"/>
      <c r="B153" s="104"/>
      <c r="C153" s="105" t="s">
        <v>162</v>
      </c>
      <c r="D153" s="106" t="s">
        <v>163</v>
      </c>
      <c r="E153" s="170" t="s">
        <v>236</v>
      </c>
      <c r="F153" s="47">
        <f>F154+F155+F156</f>
        <v>338.9</v>
      </c>
      <c r="G153" s="47">
        <f>G154+G155+G156</f>
        <v>303.85000000000002</v>
      </c>
      <c r="H153" s="47">
        <f>H154+H155+H156</f>
        <v>330</v>
      </c>
      <c r="I153" s="47">
        <v>330</v>
      </c>
      <c r="J153" s="47">
        <v>330</v>
      </c>
      <c r="K153" s="47">
        <v>0</v>
      </c>
      <c r="L153" s="47">
        <v>330</v>
      </c>
      <c r="M153" s="47">
        <v>330</v>
      </c>
      <c r="N153" s="47">
        <v>330</v>
      </c>
    </row>
    <row r="154" spans="1:14" x14ac:dyDescent="0.25">
      <c r="A154" s="135"/>
      <c r="B154" s="171"/>
      <c r="C154" s="105"/>
      <c r="D154" s="153"/>
      <c r="E154" s="154" t="s">
        <v>237</v>
      </c>
      <c r="F154" s="43">
        <v>149.79</v>
      </c>
      <c r="G154" s="43">
        <v>118.2</v>
      </c>
      <c r="H154" s="43">
        <v>150</v>
      </c>
      <c r="I154" s="43">
        <v>150</v>
      </c>
      <c r="J154" s="138">
        <v>150</v>
      </c>
      <c r="K154" s="138">
        <v>0</v>
      </c>
      <c r="L154" s="138">
        <v>150</v>
      </c>
      <c r="M154" s="138">
        <v>150</v>
      </c>
      <c r="N154" s="138">
        <v>150</v>
      </c>
    </row>
    <row r="155" spans="1:14" x14ac:dyDescent="0.25">
      <c r="A155" s="135"/>
      <c r="B155" s="171"/>
      <c r="C155" s="105"/>
      <c r="D155" s="153"/>
      <c r="E155" s="154" t="s">
        <v>238</v>
      </c>
      <c r="F155" s="43">
        <v>55.68</v>
      </c>
      <c r="G155" s="43">
        <v>55.68</v>
      </c>
      <c r="H155" s="43">
        <v>50</v>
      </c>
      <c r="I155" s="43">
        <v>50</v>
      </c>
      <c r="J155" s="138">
        <v>50</v>
      </c>
      <c r="K155" s="138">
        <v>0</v>
      </c>
      <c r="L155" s="138">
        <v>50</v>
      </c>
      <c r="M155" s="138">
        <v>50</v>
      </c>
      <c r="N155" s="138">
        <v>50</v>
      </c>
    </row>
    <row r="156" spans="1:14" x14ac:dyDescent="0.25">
      <c r="A156" s="135"/>
      <c r="B156" s="171"/>
      <c r="C156" s="105"/>
      <c r="D156" s="153"/>
      <c r="E156" s="154" t="s">
        <v>239</v>
      </c>
      <c r="F156" s="43">
        <v>133.43</v>
      </c>
      <c r="G156" s="43">
        <f>91.15+38.82</f>
        <v>129.97</v>
      </c>
      <c r="H156" s="43">
        <v>130</v>
      </c>
      <c r="I156" s="43">
        <v>130</v>
      </c>
      <c r="J156" s="138">
        <v>130</v>
      </c>
      <c r="K156" s="138">
        <v>0</v>
      </c>
      <c r="L156" s="138">
        <v>130</v>
      </c>
      <c r="M156" s="138">
        <v>130</v>
      </c>
      <c r="N156" s="138">
        <v>130</v>
      </c>
    </row>
    <row r="157" spans="1:14" x14ac:dyDescent="0.25">
      <c r="A157" s="588" t="s">
        <v>207</v>
      </c>
      <c r="B157" s="591"/>
      <c r="C157" s="591"/>
      <c r="D157" s="591"/>
      <c r="E157" s="592"/>
      <c r="F157" s="50">
        <f>F160+F161+F170+F171+F172+F174</f>
        <v>1250.2199999999998</v>
      </c>
      <c r="G157" s="50">
        <f>G159+G161+G170+G171+G172+G174</f>
        <v>1428.91</v>
      </c>
      <c r="H157" s="50">
        <f>H158+H159+H160+H161+H170+H171+H172+H173+H174</f>
        <v>1475</v>
      </c>
      <c r="I157" s="50">
        <f>I158+I159+I160+I161+I170+I171+I172+I173+I174</f>
        <v>1450</v>
      </c>
      <c r="J157" s="50">
        <v>1610</v>
      </c>
      <c r="K157" s="50">
        <v>0</v>
      </c>
      <c r="L157" s="50">
        <v>1610</v>
      </c>
      <c r="M157" s="50">
        <v>1610</v>
      </c>
      <c r="N157" s="50">
        <v>1610</v>
      </c>
    </row>
    <row r="158" spans="1:14" x14ac:dyDescent="0.25">
      <c r="A158" s="103"/>
      <c r="B158" s="104"/>
      <c r="C158" s="105" t="s">
        <v>240</v>
      </c>
      <c r="D158" s="106" t="s">
        <v>166</v>
      </c>
      <c r="E158" s="107" t="s">
        <v>241</v>
      </c>
      <c r="F158" s="43">
        <v>0</v>
      </c>
      <c r="G158" s="43">
        <v>0</v>
      </c>
      <c r="H158" s="43">
        <v>20</v>
      </c>
      <c r="I158" s="43">
        <v>20</v>
      </c>
      <c r="J158" s="138">
        <v>20</v>
      </c>
      <c r="K158" s="138">
        <v>0</v>
      </c>
      <c r="L158" s="138">
        <v>20</v>
      </c>
      <c r="M158" s="138">
        <v>20</v>
      </c>
      <c r="N158" s="138">
        <v>20</v>
      </c>
    </row>
    <row r="159" spans="1:14" x14ac:dyDescent="0.25">
      <c r="A159" s="103"/>
      <c r="B159" s="104"/>
      <c r="C159" s="105" t="s">
        <v>242</v>
      </c>
      <c r="D159" s="106" t="s">
        <v>169</v>
      </c>
      <c r="E159" s="107" t="s">
        <v>243</v>
      </c>
      <c r="F159" s="43">
        <v>0</v>
      </c>
      <c r="G159" s="43">
        <v>399</v>
      </c>
      <c r="H159" s="43">
        <v>100</v>
      </c>
      <c r="I159" s="43">
        <v>100</v>
      </c>
      <c r="J159" s="138">
        <v>100</v>
      </c>
      <c r="K159" s="138">
        <v>0</v>
      </c>
      <c r="L159" s="138">
        <v>100</v>
      </c>
      <c r="M159" s="138">
        <v>100</v>
      </c>
      <c r="N159" s="138">
        <v>100</v>
      </c>
    </row>
    <row r="160" spans="1:14" x14ac:dyDescent="0.25">
      <c r="A160" s="103"/>
      <c r="B160" s="104"/>
      <c r="C160" s="105" t="s">
        <v>244</v>
      </c>
      <c r="D160" s="106" t="s">
        <v>172</v>
      </c>
      <c r="E160" s="107" t="s">
        <v>245</v>
      </c>
      <c r="F160" s="43">
        <v>12.9</v>
      </c>
      <c r="G160" s="43">
        <v>0</v>
      </c>
      <c r="H160" s="43">
        <v>20</v>
      </c>
      <c r="I160" s="43">
        <v>20</v>
      </c>
      <c r="J160" s="138">
        <v>20</v>
      </c>
      <c r="K160" s="138">
        <v>0</v>
      </c>
      <c r="L160" s="138">
        <v>20</v>
      </c>
      <c r="M160" s="138">
        <v>20</v>
      </c>
      <c r="N160" s="138">
        <v>20</v>
      </c>
    </row>
    <row r="161" spans="1:14" x14ac:dyDescent="0.25">
      <c r="A161" s="103"/>
      <c r="B161" s="104"/>
      <c r="C161" s="105" t="s">
        <v>208</v>
      </c>
      <c r="D161" s="106" t="s">
        <v>175</v>
      </c>
      <c r="E161" s="170" t="s">
        <v>246</v>
      </c>
      <c r="F161" s="47">
        <f>F162+F163+F164+F165+F166+F167+F168+F169</f>
        <v>451.46999999999997</v>
      </c>
      <c r="G161" s="47">
        <f>G163+G164+G165+G167+G168+G169</f>
        <v>342.52</v>
      </c>
      <c r="H161" s="47">
        <f>H162+H163+H164+H165+H167+H168+H169</f>
        <v>495</v>
      </c>
      <c r="I161" s="47">
        <f>I162+I163+I164+I165+I167+I168+I169</f>
        <v>520</v>
      </c>
      <c r="J161" s="47">
        <v>520</v>
      </c>
      <c r="K161" s="47">
        <v>0</v>
      </c>
      <c r="L161" s="47">
        <v>520</v>
      </c>
      <c r="M161" s="47">
        <v>520</v>
      </c>
      <c r="N161" s="47">
        <v>520</v>
      </c>
    </row>
    <row r="162" spans="1:14" x14ac:dyDescent="0.25">
      <c r="A162" s="103"/>
      <c r="B162" s="104"/>
      <c r="C162" s="105"/>
      <c r="D162" s="106"/>
      <c r="E162" s="107" t="s">
        <v>247</v>
      </c>
      <c r="F162" s="43">
        <v>25.5</v>
      </c>
      <c r="G162" s="43">
        <v>0</v>
      </c>
      <c r="H162" s="43">
        <v>30</v>
      </c>
      <c r="I162" s="43">
        <v>30</v>
      </c>
      <c r="J162" s="138">
        <v>30</v>
      </c>
      <c r="K162" s="138">
        <v>0</v>
      </c>
      <c r="L162" s="138">
        <v>30</v>
      </c>
      <c r="M162" s="138">
        <v>30</v>
      </c>
      <c r="N162" s="138">
        <v>30</v>
      </c>
    </row>
    <row r="163" spans="1:14" x14ac:dyDescent="0.25">
      <c r="A163" s="103"/>
      <c r="B163" s="104"/>
      <c r="C163" s="105"/>
      <c r="D163" s="106"/>
      <c r="E163" s="107" t="s">
        <v>248</v>
      </c>
      <c r="F163" s="43">
        <v>26.03</v>
      </c>
      <c r="G163" s="43">
        <v>49.22</v>
      </c>
      <c r="H163" s="43">
        <v>40</v>
      </c>
      <c r="I163" s="43">
        <v>40</v>
      </c>
      <c r="J163" s="138">
        <v>40</v>
      </c>
      <c r="K163" s="138">
        <v>0</v>
      </c>
      <c r="L163" s="138">
        <v>40</v>
      </c>
      <c r="M163" s="138">
        <v>40</v>
      </c>
      <c r="N163" s="138">
        <v>40</v>
      </c>
    </row>
    <row r="164" spans="1:14" x14ac:dyDescent="0.25">
      <c r="A164" s="103"/>
      <c r="B164" s="104">
        <v>111</v>
      </c>
      <c r="C164" s="105"/>
      <c r="D164" s="106"/>
      <c r="E164" s="107" t="s">
        <v>249</v>
      </c>
      <c r="F164" s="43">
        <v>53.61</v>
      </c>
      <c r="G164" s="43">
        <v>26.31</v>
      </c>
      <c r="H164" s="43">
        <v>10</v>
      </c>
      <c r="I164" s="43">
        <v>10</v>
      </c>
      <c r="J164" s="138">
        <v>10</v>
      </c>
      <c r="K164" s="138">
        <v>0</v>
      </c>
      <c r="L164" s="138">
        <v>10</v>
      </c>
      <c r="M164" s="138">
        <v>10</v>
      </c>
      <c r="N164" s="138">
        <v>10</v>
      </c>
    </row>
    <row r="165" spans="1:14" x14ac:dyDescent="0.25">
      <c r="A165" s="103"/>
      <c r="B165" s="104"/>
      <c r="C165" s="105"/>
      <c r="D165" s="106"/>
      <c r="E165" s="107" t="s">
        <v>249</v>
      </c>
      <c r="F165" s="43">
        <v>29.99</v>
      </c>
      <c r="G165" s="43">
        <v>75.3</v>
      </c>
      <c r="H165" s="43">
        <v>30</v>
      </c>
      <c r="I165" s="43">
        <v>30</v>
      </c>
      <c r="J165" s="138">
        <v>30</v>
      </c>
      <c r="K165" s="138">
        <v>0</v>
      </c>
      <c r="L165" s="138">
        <v>30</v>
      </c>
      <c r="M165" s="138">
        <v>30</v>
      </c>
      <c r="N165" s="138">
        <v>30</v>
      </c>
    </row>
    <row r="166" spans="1:14" x14ac:dyDescent="0.25">
      <c r="A166" s="103"/>
      <c r="B166" s="104">
        <v>111</v>
      </c>
      <c r="C166" s="105"/>
      <c r="D166" s="106"/>
      <c r="E166" s="107" t="s">
        <v>250</v>
      </c>
      <c r="F166" s="43">
        <v>67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</row>
    <row r="167" spans="1:14" x14ac:dyDescent="0.25">
      <c r="A167" s="103"/>
      <c r="B167" s="104"/>
      <c r="C167" s="105"/>
      <c r="D167" s="106"/>
      <c r="E167" s="107" t="s">
        <v>250</v>
      </c>
      <c r="F167" s="43">
        <v>102.77</v>
      </c>
      <c r="G167" s="43">
        <v>47.15</v>
      </c>
      <c r="H167" s="43">
        <v>225</v>
      </c>
      <c r="I167" s="43">
        <v>250</v>
      </c>
      <c r="J167" s="138">
        <v>250</v>
      </c>
      <c r="K167" s="138">
        <v>0</v>
      </c>
      <c r="L167" s="138">
        <v>250</v>
      </c>
      <c r="M167" s="138">
        <v>250</v>
      </c>
      <c r="N167" s="138">
        <v>250</v>
      </c>
    </row>
    <row r="168" spans="1:14" x14ac:dyDescent="0.25">
      <c r="A168" s="103"/>
      <c r="B168" s="104"/>
      <c r="C168" s="105"/>
      <c r="D168" s="106"/>
      <c r="E168" s="107" t="s">
        <v>251</v>
      </c>
      <c r="F168" s="43">
        <v>47.87</v>
      </c>
      <c r="G168" s="43">
        <v>26.83</v>
      </c>
      <c r="H168" s="43">
        <v>50</v>
      </c>
      <c r="I168" s="43">
        <v>50</v>
      </c>
      <c r="J168" s="138">
        <v>50</v>
      </c>
      <c r="K168" s="138">
        <v>0</v>
      </c>
      <c r="L168" s="138">
        <v>50</v>
      </c>
      <c r="M168" s="138">
        <v>50</v>
      </c>
      <c r="N168" s="138">
        <v>50</v>
      </c>
    </row>
    <row r="169" spans="1:14" x14ac:dyDescent="0.25">
      <c r="A169" s="103"/>
      <c r="B169" s="104"/>
      <c r="C169" s="105"/>
      <c r="D169" s="106"/>
      <c r="E169" s="107" t="s">
        <v>252</v>
      </c>
      <c r="F169" s="43">
        <v>98.7</v>
      </c>
      <c r="G169" s="43">
        <v>117.71</v>
      </c>
      <c r="H169" s="43">
        <v>110</v>
      </c>
      <c r="I169" s="43">
        <v>110</v>
      </c>
      <c r="J169" s="138">
        <v>110</v>
      </c>
      <c r="K169" s="138">
        <v>0</v>
      </c>
      <c r="L169" s="138">
        <v>110</v>
      </c>
      <c r="M169" s="138">
        <v>110</v>
      </c>
      <c r="N169" s="138">
        <v>110</v>
      </c>
    </row>
    <row r="170" spans="1:14" x14ac:dyDescent="0.25">
      <c r="A170" s="103"/>
      <c r="B170" s="104"/>
      <c r="C170" s="105" t="s">
        <v>253</v>
      </c>
      <c r="D170" s="106" t="s">
        <v>178</v>
      </c>
      <c r="E170" s="107" t="s">
        <v>254</v>
      </c>
      <c r="F170" s="43">
        <v>104</v>
      </c>
      <c r="G170" s="43">
        <v>38.6</v>
      </c>
      <c r="H170" s="43">
        <v>60</v>
      </c>
      <c r="I170" s="43">
        <v>100</v>
      </c>
      <c r="J170" s="138">
        <v>100</v>
      </c>
      <c r="K170" s="138">
        <v>0</v>
      </c>
      <c r="L170" s="138">
        <v>100</v>
      </c>
      <c r="M170" s="138">
        <v>100</v>
      </c>
      <c r="N170" s="138">
        <v>100</v>
      </c>
    </row>
    <row r="171" spans="1:14" x14ac:dyDescent="0.25">
      <c r="A171" s="103"/>
      <c r="B171" s="104"/>
      <c r="C171" s="105" t="s">
        <v>255</v>
      </c>
      <c r="D171" s="106" t="s">
        <v>182</v>
      </c>
      <c r="E171" s="107" t="s">
        <v>256</v>
      </c>
      <c r="F171" s="43">
        <v>452.09</v>
      </c>
      <c r="G171" s="43">
        <v>447.84</v>
      </c>
      <c r="H171" s="43">
        <v>460</v>
      </c>
      <c r="I171" s="43">
        <v>300</v>
      </c>
      <c r="J171" s="138">
        <v>460</v>
      </c>
      <c r="K171" s="138">
        <v>0</v>
      </c>
      <c r="L171" s="138">
        <v>460</v>
      </c>
      <c r="M171" s="138">
        <v>460</v>
      </c>
      <c r="N171" s="138">
        <v>460</v>
      </c>
    </row>
    <row r="172" spans="1:14" x14ac:dyDescent="0.25">
      <c r="A172" s="103"/>
      <c r="B172" s="104">
        <v>111</v>
      </c>
      <c r="C172" s="105" t="s">
        <v>255</v>
      </c>
      <c r="D172" s="106" t="s">
        <v>257</v>
      </c>
      <c r="E172" s="107" t="s">
        <v>256</v>
      </c>
      <c r="F172" s="43">
        <v>53.64</v>
      </c>
      <c r="G172" s="43">
        <v>78.959999999999994</v>
      </c>
      <c r="H172" s="43">
        <v>30</v>
      </c>
      <c r="I172" s="43">
        <v>100</v>
      </c>
      <c r="J172" s="138">
        <v>100</v>
      </c>
      <c r="K172" s="138">
        <v>0</v>
      </c>
      <c r="L172" s="138">
        <v>100</v>
      </c>
      <c r="M172" s="138">
        <v>100</v>
      </c>
      <c r="N172" s="138">
        <v>100</v>
      </c>
    </row>
    <row r="173" spans="1:14" x14ac:dyDescent="0.25">
      <c r="A173" s="103"/>
      <c r="B173" s="104"/>
      <c r="C173" s="105" t="s">
        <v>258</v>
      </c>
      <c r="D173" s="106" t="s">
        <v>259</v>
      </c>
      <c r="E173" s="107" t="s">
        <v>260</v>
      </c>
      <c r="F173" s="43">
        <v>0</v>
      </c>
      <c r="G173" s="43">
        <v>0</v>
      </c>
      <c r="H173" s="43">
        <v>50</v>
      </c>
      <c r="I173" s="43">
        <v>50</v>
      </c>
      <c r="J173" s="138">
        <v>50</v>
      </c>
      <c r="K173" s="138">
        <v>0</v>
      </c>
      <c r="L173" s="138">
        <v>50</v>
      </c>
      <c r="M173" s="138">
        <v>50</v>
      </c>
      <c r="N173" s="138">
        <v>50</v>
      </c>
    </row>
    <row r="174" spans="1:14" x14ac:dyDescent="0.25">
      <c r="A174" s="103"/>
      <c r="B174" s="104"/>
      <c r="C174" s="105" t="s">
        <v>261</v>
      </c>
      <c r="D174" s="106" t="s">
        <v>262</v>
      </c>
      <c r="E174" s="107" t="s">
        <v>263</v>
      </c>
      <c r="F174" s="43">
        <v>176.12</v>
      </c>
      <c r="G174" s="43">
        <v>121.99</v>
      </c>
      <c r="H174" s="43">
        <v>240</v>
      </c>
      <c r="I174" s="43">
        <v>240</v>
      </c>
      <c r="J174" s="138">
        <v>240</v>
      </c>
      <c r="K174" s="138">
        <v>0</v>
      </c>
      <c r="L174" s="138">
        <v>240</v>
      </c>
      <c r="M174" s="138">
        <v>240</v>
      </c>
      <c r="N174" s="138">
        <v>240</v>
      </c>
    </row>
    <row r="175" spans="1:14" x14ac:dyDescent="0.25">
      <c r="A175" s="588" t="s">
        <v>264</v>
      </c>
      <c r="B175" s="589"/>
      <c r="C175" s="589"/>
      <c r="D175" s="589"/>
      <c r="E175" s="590"/>
      <c r="F175" s="50">
        <v>0</v>
      </c>
      <c r="G175" s="50">
        <v>0</v>
      </c>
      <c r="H175" s="50">
        <v>150</v>
      </c>
      <c r="I175" s="50">
        <v>150</v>
      </c>
      <c r="J175" s="50">
        <v>150</v>
      </c>
      <c r="K175" s="50">
        <v>0</v>
      </c>
      <c r="L175" s="50">
        <v>150</v>
      </c>
      <c r="M175" s="50">
        <v>150</v>
      </c>
      <c r="N175" s="50">
        <v>150</v>
      </c>
    </row>
    <row r="176" spans="1:14" x14ac:dyDescent="0.25">
      <c r="A176" s="103"/>
      <c r="B176" s="104"/>
      <c r="C176" s="105" t="s">
        <v>265</v>
      </c>
      <c r="D176" s="106" t="s">
        <v>266</v>
      </c>
      <c r="E176" s="107" t="s">
        <v>267</v>
      </c>
      <c r="F176" s="43">
        <v>0</v>
      </c>
      <c r="G176" s="43">
        <v>0</v>
      </c>
      <c r="H176" s="43">
        <v>50</v>
      </c>
      <c r="I176" s="43">
        <v>50</v>
      </c>
      <c r="J176" s="138">
        <v>50</v>
      </c>
      <c r="K176" s="138">
        <v>0</v>
      </c>
      <c r="L176" s="138">
        <v>50</v>
      </c>
      <c r="M176" s="138">
        <v>50</v>
      </c>
      <c r="N176" s="138">
        <v>50</v>
      </c>
    </row>
    <row r="177" spans="1:14" x14ac:dyDescent="0.25">
      <c r="A177" s="103"/>
      <c r="B177" s="104"/>
      <c r="C177" s="105" t="s">
        <v>268</v>
      </c>
      <c r="D177" s="106" t="s">
        <v>269</v>
      </c>
      <c r="E177" s="107" t="s">
        <v>270</v>
      </c>
      <c r="F177" s="43">
        <v>0</v>
      </c>
      <c r="G177" s="43">
        <v>0</v>
      </c>
      <c r="H177" s="43">
        <v>50</v>
      </c>
      <c r="I177" s="43">
        <v>50</v>
      </c>
      <c r="J177" s="138">
        <v>50</v>
      </c>
      <c r="K177" s="138">
        <v>0</v>
      </c>
      <c r="L177" s="138">
        <v>50</v>
      </c>
      <c r="M177" s="138">
        <v>50</v>
      </c>
      <c r="N177" s="138">
        <v>50</v>
      </c>
    </row>
    <row r="178" spans="1:14" x14ac:dyDescent="0.25">
      <c r="A178" s="103"/>
      <c r="B178" s="104"/>
      <c r="C178" s="105" t="s">
        <v>271</v>
      </c>
      <c r="D178" s="106" t="s">
        <v>272</v>
      </c>
      <c r="E178" s="107" t="s">
        <v>273</v>
      </c>
      <c r="F178" s="43">
        <v>0</v>
      </c>
      <c r="G178" s="43">
        <v>0</v>
      </c>
      <c r="H178" s="43">
        <v>50</v>
      </c>
      <c r="I178" s="43">
        <v>50</v>
      </c>
      <c r="J178" s="138">
        <v>50</v>
      </c>
      <c r="K178" s="138">
        <v>0</v>
      </c>
      <c r="L178" s="138">
        <v>50</v>
      </c>
      <c r="M178" s="138">
        <v>50</v>
      </c>
      <c r="N178" s="138">
        <v>50</v>
      </c>
    </row>
    <row r="179" spans="1:14" x14ac:dyDescent="0.25">
      <c r="A179" s="588" t="s">
        <v>274</v>
      </c>
      <c r="B179" s="591"/>
      <c r="C179" s="591"/>
      <c r="D179" s="591"/>
      <c r="E179" s="592"/>
      <c r="F179" s="50">
        <v>0</v>
      </c>
      <c r="G179" s="50">
        <v>0</v>
      </c>
      <c r="H179" s="50">
        <v>200</v>
      </c>
      <c r="I179" s="50">
        <v>200</v>
      </c>
      <c r="J179" s="50">
        <v>200</v>
      </c>
      <c r="K179" s="50">
        <v>0</v>
      </c>
      <c r="L179" s="50">
        <v>200</v>
      </c>
      <c r="M179" s="50">
        <v>200</v>
      </c>
      <c r="N179" s="50">
        <v>200</v>
      </c>
    </row>
    <row r="180" spans="1:14" x14ac:dyDescent="0.25">
      <c r="A180" s="103"/>
      <c r="B180" s="104"/>
      <c r="C180" s="105" t="s">
        <v>275</v>
      </c>
      <c r="D180" s="106" t="s">
        <v>276</v>
      </c>
      <c r="E180" s="107" t="s">
        <v>277</v>
      </c>
      <c r="F180" s="43">
        <v>0</v>
      </c>
      <c r="G180" s="43">
        <v>0</v>
      </c>
      <c r="H180" s="43">
        <v>50</v>
      </c>
      <c r="I180" s="43">
        <v>50</v>
      </c>
      <c r="J180" s="138">
        <v>50</v>
      </c>
      <c r="K180" s="138">
        <v>0</v>
      </c>
      <c r="L180" s="138">
        <v>50</v>
      </c>
      <c r="M180" s="138">
        <v>50</v>
      </c>
      <c r="N180" s="138">
        <v>50</v>
      </c>
    </row>
    <row r="181" spans="1:14" x14ac:dyDescent="0.25">
      <c r="A181" s="103"/>
      <c r="B181" s="104"/>
      <c r="C181" s="105" t="s">
        <v>278</v>
      </c>
      <c r="D181" s="106" t="s">
        <v>279</v>
      </c>
      <c r="E181" s="107" t="s">
        <v>280</v>
      </c>
      <c r="F181" s="43">
        <v>0</v>
      </c>
      <c r="G181" s="43">
        <v>0</v>
      </c>
      <c r="H181" s="43">
        <v>50</v>
      </c>
      <c r="I181" s="43">
        <v>50</v>
      </c>
      <c r="J181" s="138">
        <v>50</v>
      </c>
      <c r="K181" s="138">
        <v>0</v>
      </c>
      <c r="L181" s="138">
        <v>50</v>
      </c>
      <c r="M181" s="138">
        <v>50</v>
      </c>
      <c r="N181" s="138">
        <v>50</v>
      </c>
    </row>
    <row r="182" spans="1:14" x14ac:dyDescent="0.25">
      <c r="A182" s="103"/>
      <c r="B182" s="104"/>
      <c r="C182" s="105" t="s">
        <v>281</v>
      </c>
      <c r="D182" s="106" t="s">
        <v>282</v>
      </c>
      <c r="E182" s="107" t="s">
        <v>283</v>
      </c>
      <c r="F182" s="43">
        <v>0</v>
      </c>
      <c r="G182" s="43">
        <v>0</v>
      </c>
      <c r="H182" s="43">
        <v>100</v>
      </c>
      <c r="I182" s="43">
        <v>100</v>
      </c>
      <c r="J182" s="138">
        <v>100</v>
      </c>
      <c r="K182" s="138">
        <v>0</v>
      </c>
      <c r="L182" s="138">
        <v>100</v>
      </c>
      <c r="M182" s="138">
        <v>100</v>
      </c>
      <c r="N182" s="138">
        <v>100</v>
      </c>
    </row>
    <row r="183" spans="1:14" x14ac:dyDescent="0.25">
      <c r="A183" s="588" t="s">
        <v>120</v>
      </c>
      <c r="B183" s="589"/>
      <c r="C183" s="589"/>
      <c r="D183" s="589"/>
      <c r="E183" s="590"/>
      <c r="F183" s="50">
        <f>F184+F185+F186+F187+F188+F189+F190+F191+F193</f>
        <v>4916.68</v>
      </c>
      <c r="G183" s="50">
        <f>G185+G186+G188+G189+G190+G191+G192+G193</f>
        <v>4310.51</v>
      </c>
      <c r="H183" s="50">
        <f>H184+H185+H186+H187+H188+H189+H190+H191+H192+H193</f>
        <v>4900</v>
      </c>
      <c r="I183" s="50">
        <f>I184+I185+I186+I187+I188+I189++I190+I191+I192+I193</f>
        <v>5390</v>
      </c>
      <c r="J183" s="50">
        <v>4900</v>
      </c>
      <c r="K183" s="50">
        <v>0</v>
      </c>
      <c r="L183" s="50">
        <v>4900</v>
      </c>
      <c r="M183" s="50">
        <v>4900</v>
      </c>
      <c r="N183" s="50">
        <v>4900</v>
      </c>
    </row>
    <row r="184" spans="1:14" x14ac:dyDescent="0.25">
      <c r="A184" s="103"/>
      <c r="B184" s="104"/>
      <c r="C184" s="105" t="s">
        <v>165</v>
      </c>
      <c r="D184" s="106" t="s">
        <v>284</v>
      </c>
      <c r="E184" s="107" t="s">
        <v>285</v>
      </c>
      <c r="F184" s="43">
        <v>10</v>
      </c>
      <c r="G184" s="43">
        <v>0</v>
      </c>
      <c r="H184" s="43">
        <v>50</v>
      </c>
      <c r="I184" s="43">
        <v>50</v>
      </c>
      <c r="J184" s="138">
        <v>50</v>
      </c>
      <c r="K184" s="138">
        <v>0</v>
      </c>
      <c r="L184" s="138">
        <v>50</v>
      </c>
      <c r="M184" s="138">
        <v>50</v>
      </c>
      <c r="N184" s="138">
        <v>50</v>
      </c>
    </row>
    <row r="185" spans="1:14" x14ac:dyDescent="0.25">
      <c r="A185" s="103"/>
      <c r="B185" s="104"/>
      <c r="C185" s="105" t="s">
        <v>210</v>
      </c>
      <c r="D185" s="106" t="s">
        <v>286</v>
      </c>
      <c r="E185" s="107" t="s">
        <v>287</v>
      </c>
      <c r="F185" s="43">
        <v>69</v>
      </c>
      <c r="G185" s="43">
        <v>69</v>
      </c>
      <c r="H185" s="43">
        <v>70</v>
      </c>
      <c r="I185" s="43">
        <v>70</v>
      </c>
      <c r="J185" s="138">
        <v>70</v>
      </c>
      <c r="K185" s="138">
        <v>0</v>
      </c>
      <c r="L185" s="138">
        <v>70</v>
      </c>
      <c r="M185" s="138">
        <v>70</v>
      </c>
      <c r="N185" s="138">
        <v>70</v>
      </c>
    </row>
    <row r="186" spans="1:14" x14ac:dyDescent="0.25">
      <c r="A186" s="103"/>
      <c r="B186" s="104"/>
      <c r="C186" s="105" t="s">
        <v>121</v>
      </c>
      <c r="D186" s="106" t="s">
        <v>288</v>
      </c>
      <c r="E186" s="107" t="s">
        <v>289</v>
      </c>
      <c r="F186" s="43">
        <v>840.6</v>
      </c>
      <c r="G186" s="43">
        <v>497.54</v>
      </c>
      <c r="H186" s="43">
        <v>1000</v>
      </c>
      <c r="I186" s="43">
        <v>1490</v>
      </c>
      <c r="J186" s="138">
        <v>1000</v>
      </c>
      <c r="K186" s="138">
        <v>0</v>
      </c>
      <c r="L186" s="138">
        <v>1000</v>
      </c>
      <c r="M186" s="138">
        <v>1000</v>
      </c>
      <c r="N186" s="138">
        <v>1000</v>
      </c>
    </row>
    <row r="187" spans="1:14" x14ac:dyDescent="0.25">
      <c r="A187" s="103"/>
      <c r="B187" s="104"/>
      <c r="C187" s="105" t="s">
        <v>187</v>
      </c>
      <c r="D187" s="106" t="s">
        <v>290</v>
      </c>
      <c r="E187" s="107" t="s">
        <v>188</v>
      </c>
      <c r="F187" s="43">
        <v>0</v>
      </c>
      <c r="G187" s="43">
        <v>0</v>
      </c>
      <c r="H187" s="43">
        <v>10</v>
      </c>
      <c r="I187" s="43">
        <v>10</v>
      </c>
      <c r="J187" s="138">
        <v>10</v>
      </c>
      <c r="K187" s="138">
        <v>0</v>
      </c>
      <c r="L187" s="138">
        <v>10</v>
      </c>
      <c r="M187" s="138">
        <v>10</v>
      </c>
      <c r="N187" s="138">
        <v>10</v>
      </c>
    </row>
    <row r="188" spans="1:14" x14ac:dyDescent="0.25">
      <c r="A188" s="103"/>
      <c r="B188" s="104"/>
      <c r="C188" s="105" t="s">
        <v>168</v>
      </c>
      <c r="D188" s="106" t="s">
        <v>291</v>
      </c>
      <c r="E188" s="107" t="s">
        <v>170</v>
      </c>
      <c r="F188" s="43">
        <v>35.64</v>
      </c>
      <c r="G188" s="43">
        <v>37.96</v>
      </c>
      <c r="H188" s="43">
        <v>50</v>
      </c>
      <c r="I188" s="43">
        <v>50</v>
      </c>
      <c r="J188" s="138">
        <v>50</v>
      </c>
      <c r="K188" s="138">
        <v>0</v>
      </c>
      <c r="L188" s="138">
        <v>50</v>
      </c>
      <c r="M188" s="138">
        <v>50</v>
      </c>
      <c r="N188" s="138">
        <v>50</v>
      </c>
    </row>
    <row r="189" spans="1:14" x14ac:dyDescent="0.25">
      <c r="A189" s="103"/>
      <c r="B189" s="104"/>
      <c r="C189" s="105" t="s">
        <v>171</v>
      </c>
      <c r="D189" s="106" t="s">
        <v>292</v>
      </c>
      <c r="E189" s="107" t="s">
        <v>173</v>
      </c>
      <c r="F189" s="43">
        <v>525.25</v>
      </c>
      <c r="G189" s="43">
        <v>535.26</v>
      </c>
      <c r="H189" s="43">
        <v>650</v>
      </c>
      <c r="I189" s="43">
        <v>650</v>
      </c>
      <c r="J189" s="138">
        <v>650</v>
      </c>
      <c r="K189" s="138">
        <v>0</v>
      </c>
      <c r="L189" s="138">
        <v>650</v>
      </c>
      <c r="M189" s="138">
        <v>650</v>
      </c>
      <c r="N189" s="138">
        <v>650</v>
      </c>
    </row>
    <row r="190" spans="1:14" x14ac:dyDescent="0.25">
      <c r="A190" s="103"/>
      <c r="B190" s="104"/>
      <c r="C190" s="105" t="s">
        <v>174</v>
      </c>
      <c r="D190" s="106" t="s">
        <v>293</v>
      </c>
      <c r="E190" s="107" t="s">
        <v>176</v>
      </c>
      <c r="F190" s="43">
        <v>488.66</v>
      </c>
      <c r="G190" s="43">
        <v>488.66</v>
      </c>
      <c r="H190" s="43">
        <v>500</v>
      </c>
      <c r="I190" s="43">
        <v>500</v>
      </c>
      <c r="J190" s="138">
        <v>500</v>
      </c>
      <c r="K190" s="138">
        <v>0</v>
      </c>
      <c r="L190" s="138">
        <v>500</v>
      </c>
      <c r="M190" s="138">
        <v>500</v>
      </c>
      <c r="N190" s="138">
        <v>500</v>
      </c>
    </row>
    <row r="191" spans="1:14" x14ac:dyDescent="0.25">
      <c r="A191" s="103"/>
      <c r="B191" s="104"/>
      <c r="C191" s="105" t="s">
        <v>189</v>
      </c>
      <c r="D191" s="106" t="s">
        <v>294</v>
      </c>
      <c r="E191" s="107" t="s">
        <v>295</v>
      </c>
      <c r="F191" s="43">
        <v>54.36</v>
      </c>
      <c r="G191" s="43">
        <v>67.55</v>
      </c>
      <c r="H191" s="43">
        <v>50</v>
      </c>
      <c r="I191" s="43">
        <v>50</v>
      </c>
      <c r="J191" s="138">
        <v>50</v>
      </c>
      <c r="K191" s="138">
        <v>0</v>
      </c>
      <c r="L191" s="138">
        <v>50</v>
      </c>
      <c r="M191" s="138">
        <v>50</v>
      </c>
      <c r="N191" s="138">
        <v>50</v>
      </c>
    </row>
    <row r="192" spans="1:14" x14ac:dyDescent="0.25">
      <c r="A192" s="103"/>
      <c r="B192" s="104"/>
      <c r="C192" s="105" t="s">
        <v>296</v>
      </c>
      <c r="D192" s="106" t="s">
        <v>297</v>
      </c>
      <c r="E192" s="107" t="s">
        <v>298</v>
      </c>
      <c r="F192" s="43">
        <v>0</v>
      </c>
      <c r="G192" s="43">
        <v>24.5</v>
      </c>
      <c r="H192" s="43">
        <v>10</v>
      </c>
      <c r="I192" s="43">
        <v>10</v>
      </c>
      <c r="J192" s="138">
        <v>10</v>
      </c>
      <c r="K192" s="138">
        <v>0</v>
      </c>
      <c r="L192" s="138">
        <v>10</v>
      </c>
      <c r="M192" s="138">
        <v>10</v>
      </c>
      <c r="N192" s="138">
        <v>10</v>
      </c>
    </row>
    <row r="193" spans="1:14" x14ac:dyDescent="0.25">
      <c r="A193" s="103"/>
      <c r="B193" s="104"/>
      <c r="C193" s="105" t="s">
        <v>212</v>
      </c>
      <c r="D193" s="106" t="s">
        <v>299</v>
      </c>
      <c r="E193" s="107" t="s">
        <v>300</v>
      </c>
      <c r="F193" s="43">
        <v>2893.17</v>
      </c>
      <c r="G193" s="43">
        <v>2590.04</v>
      </c>
      <c r="H193" s="43">
        <v>2510</v>
      </c>
      <c r="I193" s="43">
        <v>2510</v>
      </c>
      <c r="J193" s="138">
        <v>2510</v>
      </c>
      <c r="K193" s="138">
        <v>0</v>
      </c>
      <c r="L193" s="138">
        <v>2510</v>
      </c>
      <c r="M193" s="138">
        <v>2510</v>
      </c>
      <c r="N193" s="138">
        <v>2510</v>
      </c>
    </row>
    <row r="194" spans="1:14" x14ac:dyDescent="0.25">
      <c r="A194" s="588" t="s">
        <v>301</v>
      </c>
      <c r="B194" s="591"/>
      <c r="C194" s="591"/>
      <c r="D194" s="591"/>
      <c r="E194" s="592"/>
      <c r="F194" s="50">
        <v>0</v>
      </c>
      <c r="G194" s="50">
        <v>0</v>
      </c>
      <c r="H194" s="50">
        <v>10</v>
      </c>
      <c r="I194" s="50">
        <v>10</v>
      </c>
      <c r="J194" s="50">
        <v>10</v>
      </c>
      <c r="K194" s="50">
        <v>0</v>
      </c>
      <c r="L194" s="50">
        <v>10</v>
      </c>
      <c r="M194" s="50">
        <v>10</v>
      </c>
      <c r="N194" s="50">
        <v>10</v>
      </c>
    </row>
    <row r="195" spans="1:14" x14ac:dyDescent="0.25">
      <c r="A195" s="103"/>
      <c r="B195" s="104"/>
      <c r="C195" s="105" t="s">
        <v>302</v>
      </c>
      <c r="D195" s="106" t="s">
        <v>303</v>
      </c>
      <c r="E195" s="107" t="s">
        <v>304</v>
      </c>
      <c r="F195" s="43">
        <v>0</v>
      </c>
      <c r="G195" s="43">
        <v>0</v>
      </c>
      <c r="H195" s="43">
        <v>10</v>
      </c>
      <c r="I195" s="43">
        <v>10</v>
      </c>
      <c r="J195" s="138">
        <v>10</v>
      </c>
      <c r="K195" s="138">
        <v>10</v>
      </c>
      <c r="L195" s="138">
        <v>10</v>
      </c>
      <c r="M195" s="138">
        <v>10</v>
      </c>
      <c r="N195" s="138">
        <v>10</v>
      </c>
    </row>
    <row r="196" spans="1:14" x14ac:dyDescent="0.25">
      <c r="A196" s="596" t="s">
        <v>305</v>
      </c>
      <c r="B196" s="628"/>
      <c r="C196" s="598" t="s">
        <v>306</v>
      </c>
      <c r="D196" s="629"/>
      <c r="E196" s="630"/>
      <c r="F196" s="172">
        <v>561.5</v>
      </c>
      <c r="G196" s="172">
        <f>G198+2.5</f>
        <v>539.53</v>
      </c>
      <c r="H196" s="172">
        <v>460</v>
      </c>
      <c r="I196" s="172">
        <v>460</v>
      </c>
      <c r="J196" s="142">
        <v>460</v>
      </c>
      <c r="K196" s="142">
        <v>0</v>
      </c>
      <c r="L196" s="142">
        <v>460</v>
      </c>
      <c r="M196" s="142">
        <v>460</v>
      </c>
      <c r="N196" s="142">
        <v>460</v>
      </c>
    </row>
    <row r="197" spans="1:14" x14ac:dyDescent="0.25">
      <c r="A197" s="588" t="s">
        <v>120</v>
      </c>
      <c r="B197" s="589"/>
      <c r="C197" s="589"/>
      <c r="D197" s="589"/>
      <c r="E197" s="590"/>
      <c r="F197" s="173">
        <f>F198+F201</f>
        <v>561.5</v>
      </c>
      <c r="G197" s="173">
        <v>539.53</v>
      </c>
      <c r="H197" s="173">
        <f>H198+H201</f>
        <v>460</v>
      </c>
      <c r="I197" s="173">
        <v>460</v>
      </c>
      <c r="J197" s="50">
        <v>460</v>
      </c>
      <c r="K197" s="50">
        <v>0</v>
      </c>
      <c r="L197" s="50">
        <v>460</v>
      </c>
      <c r="M197" s="50">
        <v>460</v>
      </c>
      <c r="N197" s="50">
        <v>460</v>
      </c>
    </row>
    <row r="198" spans="1:14" x14ac:dyDescent="0.25">
      <c r="A198" s="174"/>
      <c r="B198" s="104"/>
      <c r="C198" s="105" t="s">
        <v>168</v>
      </c>
      <c r="D198" s="175" t="s">
        <v>122</v>
      </c>
      <c r="E198" s="170" t="s">
        <v>307</v>
      </c>
      <c r="F198" s="47">
        <v>553.84</v>
      </c>
      <c r="G198" s="47">
        <f>G199+G200</f>
        <v>537.03</v>
      </c>
      <c r="H198" s="43">
        <v>440</v>
      </c>
      <c r="I198" s="47">
        <v>440</v>
      </c>
      <c r="J198" s="138">
        <v>440</v>
      </c>
      <c r="K198" s="138">
        <v>0</v>
      </c>
      <c r="L198" s="138">
        <v>440</v>
      </c>
      <c r="M198" s="138">
        <v>440</v>
      </c>
      <c r="N198" s="138">
        <v>440</v>
      </c>
    </row>
    <row r="199" spans="1:14" x14ac:dyDescent="0.25">
      <c r="A199" s="103"/>
      <c r="B199" s="104"/>
      <c r="C199" s="105"/>
      <c r="D199" s="106"/>
      <c r="E199" s="107" t="s">
        <v>308</v>
      </c>
      <c r="F199" s="43">
        <v>328.81</v>
      </c>
      <c r="G199" s="43">
        <v>337.52</v>
      </c>
      <c r="H199" s="43"/>
      <c r="I199" s="43"/>
      <c r="J199" s="138"/>
      <c r="K199" s="138"/>
      <c r="L199" s="138"/>
      <c r="M199" s="138"/>
      <c r="N199" s="138"/>
    </row>
    <row r="200" spans="1:14" x14ac:dyDescent="0.25">
      <c r="A200" s="103"/>
      <c r="B200" s="104"/>
      <c r="C200" s="105"/>
      <c r="D200" s="106"/>
      <c r="E200" s="107" t="s">
        <v>309</v>
      </c>
      <c r="F200" s="43">
        <v>225.03</v>
      </c>
      <c r="G200" s="43">
        <v>199.51</v>
      </c>
      <c r="H200" s="43"/>
      <c r="I200" s="43"/>
      <c r="J200" s="138"/>
      <c r="K200" s="138"/>
      <c r="L200" s="138"/>
      <c r="M200" s="138"/>
      <c r="N200" s="138"/>
    </row>
    <row r="201" spans="1:14" x14ac:dyDescent="0.25">
      <c r="A201" s="103"/>
      <c r="B201" s="104"/>
      <c r="C201" s="105" t="s">
        <v>310</v>
      </c>
      <c r="D201" s="106" t="s">
        <v>125</v>
      </c>
      <c r="E201" s="107" t="s">
        <v>311</v>
      </c>
      <c r="F201" s="43">
        <v>7.66</v>
      </c>
      <c r="G201" s="43">
        <v>2.5</v>
      </c>
      <c r="H201" s="43">
        <v>20</v>
      </c>
      <c r="I201" s="43">
        <v>20</v>
      </c>
      <c r="J201" s="138">
        <v>20</v>
      </c>
      <c r="K201" s="138">
        <v>0</v>
      </c>
      <c r="L201" s="138">
        <v>20</v>
      </c>
      <c r="M201" s="138">
        <v>20</v>
      </c>
      <c r="N201" s="138">
        <v>20</v>
      </c>
    </row>
    <row r="202" spans="1:14" x14ac:dyDescent="0.25">
      <c r="A202" s="110" t="s">
        <v>312</v>
      </c>
      <c r="B202" s="633" t="s">
        <v>313</v>
      </c>
      <c r="C202" s="634"/>
      <c r="D202" s="634"/>
      <c r="E202" s="635"/>
      <c r="F202" s="34">
        <v>53.9</v>
      </c>
      <c r="G202" s="34">
        <v>6822.98</v>
      </c>
      <c r="H202" s="34">
        <f>H204+H207</f>
        <v>110</v>
      </c>
      <c r="I202" s="34">
        <v>110</v>
      </c>
      <c r="J202" s="34">
        <v>110</v>
      </c>
      <c r="K202" s="34">
        <v>0</v>
      </c>
      <c r="L202" s="34">
        <v>110</v>
      </c>
      <c r="M202" s="34">
        <v>110</v>
      </c>
      <c r="N202" s="34">
        <v>110</v>
      </c>
    </row>
    <row r="203" spans="1:14" x14ac:dyDescent="0.25">
      <c r="A203" s="596" t="s">
        <v>314</v>
      </c>
      <c r="B203" s="597"/>
      <c r="C203" s="598" t="s">
        <v>315</v>
      </c>
      <c r="D203" s="641"/>
      <c r="E203" s="642"/>
      <c r="F203" s="37">
        <v>53.9</v>
      </c>
      <c r="G203" s="37">
        <f>G204+G209</f>
        <v>6822.98</v>
      </c>
      <c r="H203" s="37">
        <v>110</v>
      </c>
      <c r="I203" s="37">
        <v>110</v>
      </c>
      <c r="J203" s="37">
        <v>110</v>
      </c>
      <c r="K203" s="37">
        <v>0</v>
      </c>
      <c r="L203" s="37">
        <v>110</v>
      </c>
      <c r="M203" s="37">
        <v>110</v>
      </c>
      <c r="N203" s="37">
        <v>110</v>
      </c>
    </row>
    <row r="204" spans="1:14" x14ac:dyDescent="0.25">
      <c r="A204" s="588" t="s">
        <v>207</v>
      </c>
      <c r="B204" s="589"/>
      <c r="C204" s="589"/>
      <c r="D204" s="589"/>
      <c r="E204" s="590"/>
      <c r="F204" s="50">
        <v>53.9</v>
      </c>
      <c r="G204" s="50">
        <f>G205+G206</f>
        <v>125.9</v>
      </c>
      <c r="H204" s="50">
        <v>80</v>
      </c>
      <c r="I204" s="50">
        <v>80</v>
      </c>
      <c r="J204" s="50">
        <v>80</v>
      </c>
      <c r="K204" s="50">
        <v>0</v>
      </c>
      <c r="L204" s="50">
        <v>80</v>
      </c>
      <c r="M204" s="50">
        <v>80</v>
      </c>
      <c r="N204" s="50">
        <v>80</v>
      </c>
    </row>
    <row r="205" spans="1:14" x14ac:dyDescent="0.25">
      <c r="A205" s="176"/>
      <c r="B205" s="177"/>
      <c r="C205" s="178" t="s">
        <v>208</v>
      </c>
      <c r="D205" s="343" t="s">
        <v>122</v>
      </c>
      <c r="E205" s="179" t="s">
        <v>209</v>
      </c>
      <c r="F205" s="151">
        <v>0</v>
      </c>
      <c r="G205" s="151">
        <v>72</v>
      </c>
      <c r="H205" s="151">
        <v>20</v>
      </c>
      <c r="I205" s="151">
        <v>20</v>
      </c>
      <c r="J205" s="138">
        <v>20</v>
      </c>
      <c r="K205" s="138">
        <v>0</v>
      </c>
      <c r="L205" s="138">
        <v>20</v>
      </c>
      <c r="M205" s="138">
        <v>20</v>
      </c>
      <c r="N205" s="138">
        <v>20</v>
      </c>
    </row>
    <row r="206" spans="1:14" x14ac:dyDescent="0.25">
      <c r="A206" s="103"/>
      <c r="B206" s="104"/>
      <c r="C206" s="105" t="s">
        <v>316</v>
      </c>
      <c r="D206" s="106" t="s">
        <v>125</v>
      </c>
      <c r="E206" s="107" t="s">
        <v>317</v>
      </c>
      <c r="F206" s="43">
        <v>53.9</v>
      </c>
      <c r="G206" s="43">
        <v>53.9</v>
      </c>
      <c r="H206" s="43">
        <v>60</v>
      </c>
      <c r="I206" s="43">
        <v>60</v>
      </c>
      <c r="J206" s="138">
        <v>60</v>
      </c>
      <c r="K206" s="138">
        <v>0</v>
      </c>
      <c r="L206" s="138">
        <v>60</v>
      </c>
      <c r="M206" s="138">
        <v>60</v>
      </c>
      <c r="N206" s="138">
        <v>60</v>
      </c>
    </row>
    <row r="207" spans="1:14" x14ac:dyDescent="0.25">
      <c r="A207" s="588" t="s">
        <v>120</v>
      </c>
      <c r="B207" s="589"/>
      <c r="C207" s="589"/>
      <c r="D207" s="589"/>
      <c r="E207" s="590"/>
      <c r="F207" s="50">
        <v>0</v>
      </c>
      <c r="G207" s="50">
        <v>0</v>
      </c>
      <c r="H207" s="50">
        <v>30</v>
      </c>
      <c r="I207" s="50">
        <v>30</v>
      </c>
      <c r="J207" s="140">
        <v>30</v>
      </c>
      <c r="K207" s="140">
        <v>0</v>
      </c>
      <c r="L207" s="140">
        <v>30</v>
      </c>
      <c r="M207" s="140">
        <v>30</v>
      </c>
      <c r="N207" s="140">
        <v>30</v>
      </c>
    </row>
    <row r="208" spans="1:14" x14ac:dyDescent="0.25">
      <c r="A208" s="103"/>
      <c r="B208" s="104"/>
      <c r="C208" s="105" t="s">
        <v>121</v>
      </c>
      <c r="D208" s="106" t="s">
        <v>136</v>
      </c>
      <c r="E208" s="107" t="s">
        <v>220</v>
      </c>
      <c r="F208" s="43">
        <v>0</v>
      </c>
      <c r="G208" s="43">
        <v>0</v>
      </c>
      <c r="H208" s="43">
        <v>30</v>
      </c>
      <c r="I208" s="43">
        <v>30</v>
      </c>
      <c r="J208" s="138">
        <v>30</v>
      </c>
      <c r="K208" s="138">
        <v>0</v>
      </c>
      <c r="L208" s="138">
        <v>30</v>
      </c>
      <c r="M208" s="138">
        <v>30</v>
      </c>
      <c r="N208" s="138">
        <v>30</v>
      </c>
    </row>
    <row r="209" spans="1:14" x14ac:dyDescent="0.25">
      <c r="A209" s="588" t="s">
        <v>318</v>
      </c>
      <c r="B209" s="589"/>
      <c r="C209" s="589"/>
      <c r="D209" s="589"/>
      <c r="E209" s="590"/>
      <c r="F209" s="50">
        <v>0</v>
      </c>
      <c r="G209" s="50">
        <v>6697.08</v>
      </c>
      <c r="H209" s="50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50">
        <v>0</v>
      </c>
    </row>
    <row r="210" spans="1:14" x14ac:dyDescent="0.25">
      <c r="A210" s="103"/>
      <c r="B210" s="104">
        <v>111</v>
      </c>
      <c r="C210" s="105" t="s">
        <v>319</v>
      </c>
      <c r="D210" s="106" t="s">
        <v>140</v>
      </c>
      <c r="E210" s="107" t="s">
        <v>320</v>
      </c>
      <c r="F210" s="43">
        <v>0</v>
      </c>
      <c r="G210" s="43">
        <v>5000</v>
      </c>
      <c r="H210" s="43">
        <v>0</v>
      </c>
      <c r="I210" s="43">
        <v>0</v>
      </c>
      <c r="J210" s="43">
        <v>0</v>
      </c>
      <c r="K210" s="43">
        <v>0</v>
      </c>
      <c r="L210" s="43">
        <v>0</v>
      </c>
      <c r="M210" s="43">
        <v>0</v>
      </c>
      <c r="N210" s="43">
        <v>0</v>
      </c>
    </row>
    <row r="211" spans="1:14" x14ac:dyDescent="0.25">
      <c r="A211" s="103"/>
      <c r="B211" s="104">
        <v>41</v>
      </c>
      <c r="C211" s="105" t="s">
        <v>319</v>
      </c>
      <c r="D211" s="106" t="s">
        <v>140</v>
      </c>
      <c r="E211" s="107" t="s">
        <v>320</v>
      </c>
      <c r="F211" s="43">
        <v>0</v>
      </c>
      <c r="G211" s="43">
        <v>1697.08</v>
      </c>
      <c r="H211" s="43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0</v>
      </c>
    </row>
    <row r="212" spans="1:14" x14ac:dyDescent="0.25">
      <c r="A212" s="110" t="s">
        <v>321</v>
      </c>
      <c r="B212" s="180" t="s">
        <v>322</v>
      </c>
      <c r="C212" s="109"/>
      <c r="D212" s="181"/>
      <c r="E212" s="109"/>
      <c r="F212" s="34">
        <f>F215+F218</f>
        <v>633.24</v>
      </c>
      <c r="G212" s="34">
        <f>G215+G218</f>
        <v>576.14</v>
      </c>
      <c r="H212" s="34">
        <f>H215+H218</f>
        <v>680</v>
      </c>
      <c r="I212" s="34">
        <v>1040</v>
      </c>
      <c r="J212" s="34">
        <v>590</v>
      </c>
      <c r="K212" s="34">
        <v>0</v>
      </c>
      <c r="L212" s="34">
        <v>590</v>
      </c>
      <c r="M212" s="34">
        <v>590</v>
      </c>
      <c r="N212" s="34">
        <v>590</v>
      </c>
    </row>
    <row r="213" spans="1:14" x14ac:dyDescent="0.25">
      <c r="A213" s="596" t="s">
        <v>118</v>
      </c>
      <c r="B213" s="597"/>
      <c r="C213" s="608" t="s">
        <v>119</v>
      </c>
      <c r="D213" s="641"/>
      <c r="E213" s="642"/>
      <c r="F213" s="37">
        <v>633.24</v>
      </c>
      <c r="G213" s="37">
        <v>576.14</v>
      </c>
      <c r="H213" s="37">
        <v>680</v>
      </c>
      <c r="I213" s="37">
        <v>1040</v>
      </c>
      <c r="J213" s="37">
        <v>590</v>
      </c>
      <c r="K213" s="37">
        <v>0</v>
      </c>
      <c r="L213" s="37">
        <v>590</v>
      </c>
      <c r="M213" s="37">
        <v>590</v>
      </c>
      <c r="N213" s="37">
        <v>590</v>
      </c>
    </row>
    <row r="214" spans="1:14" x14ac:dyDescent="0.25">
      <c r="A214" s="588" t="s">
        <v>323</v>
      </c>
      <c r="B214" s="589"/>
      <c r="C214" s="589"/>
      <c r="D214" s="589"/>
      <c r="E214" s="590"/>
      <c r="F214" s="50">
        <v>633.24</v>
      </c>
      <c r="G214" s="50">
        <v>576.14</v>
      </c>
      <c r="H214" s="50">
        <v>680</v>
      </c>
      <c r="I214" s="50">
        <f>I215+I218</f>
        <v>1040</v>
      </c>
      <c r="J214" s="50">
        <v>590</v>
      </c>
      <c r="K214" s="50">
        <v>590</v>
      </c>
      <c r="L214" s="50">
        <v>590</v>
      </c>
      <c r="M214" s="50">
        <v>590</v>
      </c>
      <c r="N214" s="50">
        <v>590</v>
      </c>
    </row>
    <row r="215" spans="1:14" x14ac:dyDescent="0.25">
      <c r="A215" s="174"/>
      <c r="B215" s="104"/>
      <c r="C215" s="105" t="s">
        <v>324</v>
      </c>
      <c r="D215" s="175" t="s">
        <v>122</v>
      </c>
      <c r="E215" s="170" t="s">
        <v>325</v>
      </c>
      <c r="F215" s="47">
        <f>F216+F217</f>
        <v>225.36999999999998</v>
      </c>
      <c r="G215" s="47">
        <v>265.69</v>
      </c>
      <c r="H215" s="47">
        <f>H216+H217</f>
        <v>240</v>
      </c>
      <c r="I215" s="47">
        <v>600</v>
      </c>
      <c r="J215" s="47">
        <v>240</v>
      </c>
      <c r="K215" s="47">
        <v>0</v>
      </c>
      <c r="L215" s="47">
        <v>240</v>
      </c>
      <c r="M215" s="47">
        <v>240</v>
      </c>
      <c r="N215" s="47">
        <v>240</v>
      </c>
    </row>
    <row r="216" spans="1:14" x14ac:dyDescent="0.25">
      <c r="A216" s="103"/>
      <c r="B216" s="104"/>
      <c r="C216" s="105"/>
      <c r="D216" s="106"/>
      <c r="E216" s="107" t="s">
        <v>326</v>
      </c>
      <c r="F216" s="43">
        <v>192.89</v>
      </c>
      <c r="G216" s="43">
        <v>223.76</v>
      </c>
      <c r="H216" s="43">
        <v>200</v>
      </c>
      <c r="I216" s="43">
        <v>500</v>
      </c>
      <c r="J216" s="138">
        <v>200</v>
      </c>
      <c r="K216" s="138">
        <v>0</v>
      </c>
      <c r="L216" s="138">
        <v>200</v>
      </c>
      <c r="M216" s="138">
        <v>200</v>
      </c>
      <c r="N216" s="138">
        <v>200</v>
      </c>
    </row>
    <row r="217" spans="1:14" x14ac:dyDescent="0.25">
      <c r="A217" s="103"/>
      <c r="B217" s="104"/>
      <c r="C217" s="105"/>
      <c r="D217" s="106"/>
      <c r="E217" s="107" t="s">
        <v>327</v>
      </c>
      <c r="F217" s="43">
        <v>32.479999999999997</v>
      </c>
      <c r="G217" s="43">
        <v>41.93</v>
      </c>
      <c r="H217" s="43">
        <v>40</v>
      </c>
      <c r="I217" s="43">
        <v>100</v>
      </c>
      <c r="J217" s="138">
        <v>40</v>
      </c>
      <c r="K217" s="138">
        <v>0</v>
      </c>
      <c r="L217" s="138">
        <v>40</v>
      </c>
      <c r="M217" s="138">
        <v>40</v>
      </c>
      <c r="N217" s="138">
        <v>40</v>
      </c>
    </row>
    <row r="218" spans="1:14" x14ac:dyDescent="0.25">
      <c r="A218" s="174"/>
      <c r="B218" s="104">
        <v>111</v>
      </c>
      <c r="C218" s="105" t="s">
        <v>328</v>
      </c>
      <c r="D218" s="175" t="s">
        <v>122</v>
      </c>
      <c r="E218" s="170" t="s">
        <v>329</v>
      </c>
      <c r="F218" s="47">
        <f>F219+F220+F221</f>
        <v>407.87</v>
      </c>
      <c r="G218" s="47">
        <v>310.45</v>
      </c>
      <c r="H218" s="47">
        <f>H219+H220+H221</f>
        <v>440</v>
      </c>
      <c r="I218" s="47">
        <v>440</v>
      </c>
      <c r="J218" s="47">
        <v>350</v>
      </c>
      <c r="K218" s="47">
        <v>0</v>
      </c>
      <c r="L218" s="47">
        <v>350</v>
      </c>
      <c r="M218" s="47">
        <v>350</v>
      </c>
      <c r="N218" s="47">
        <v>350</v>
      </c>
    </row>
    <row r="219" spans="1:14" x14ac:dyDescent="0.25">
      <c r="A219" s="103"/>
      <c r="B219" s="104"/>
      <c r="C219" s="105"/>
      <c r="D219" s="106"/>
      <c r="E219" s="107" t="s">
        <v>326</v>
      </c>
      <c r="F219" s="43">
        <v>302.25</v>
      </c>
      <c r="G219" s="43">
        <v>296.67</v>
      </c>
      <c r="H219" s="43">
        <v>310</v>
      </c>
      <c r="I219" s="43">
        <v>310</v>
      </c>
      <c r="J219" s="138">
        <v>310</v>
      </c>
      <c r="K219" s="138">
        <v>0</v>
      </c>
      <c r="L219" s="138">
        <v>310</v>
      </c>
      <c r="M219" s="138">
        <v>310</v>
      </c>
      <c r="N219" s="138">
        <v>310</v>
      </c>
    </row>
    <row r="220" spans="1:14" x14ac:dyDescent="0.25">
      <c r="A220" s="103"/>
      <c r="B220" s="104"/>
      <c r="C220" s="105"/>
      <c r="D220" s="106"/>
      <c r="E220" s="107" t="s">
        <v>327</v>
      </c>
      <c r="F220" s="43">
        <v>17.62</v>
      </c>
      <c r="G220" s="43">
        <v>13.78</v>
      </c>
      <c r="H220" s="43">
        <v>40</v>
      </c>
      <c r="I220" s="43">
        <v>40</v>
      </c>
      <c r="J220" s="138">
        <v>40</v>
      </c>
      <c r="K220" s="138">
        <v>0</v>
      </c>
      <c r="L220" s="138">
        <v>40</v>
      </c>
      <c r="M220" s="138">
        <v>40</v>
      </c>
      <c r="N220" s="138">
        <v>40</v>
      </c>
    </row>
    <row r="221" spans="1:14" x14ac:dyDescent="0.25">
      <c r="A221" s="103"/>
      <c r="B221" s="104"/>
      <c r="C221" s="105"/>
      <c r="D221" s="106"/>
      <c r="E221" s="107" t="s">
        <v>330</v>
      </c>
      <c r="F221" s="43">
        <v>88</v>
      </c>
      <c r="G221" s="43">
        <v>0</v>
      </c>
      <c r="H221" s="43">
        <v>90</v>
      </c>
      <c r="I221" s="43">
        <v>90</v>
      </c>
      <c r="J221" s="138">
        <v>0</v>
      </c>
      <c r="K221" s="138">
        <v>0</v>
      </c>
      <c r="L221" s="138">
        <v>0</v>
      </c>
      <c r="M221" s="138">
        <v>0</v>
      </c>
      <c r="N221" s="138">
        <v>0</v>
      </c>
    </row>
    <row r="222" spans="1:14" x14ac:dyDescent="0.25">
      <c r="A222" s="182" t="s">
        <v>331</v>
      </c>
      <c r="B222" s="180" t="s">
        <v>332</v>
      </c>
      <c r="C222" s="109"/>
      <c r="D222" s="181"/>
      <c r="E222" s="109"/>
      <c r="F222" s="34">
        <v>0</v>
      </c>
      <c r="G222" s="34">
        <f>G223+G236</f>
        <v>492.29</v>
      </c>
      <c r="H222" s="34">
        <f>H223+H236</f>
        <v>270</v>
      </c>
      <c r="I222" s="34">
        <f>I224+I228+I237</f>
        <v>1745</v>
      </c>
      <c r="J222" s="34">
        <v>270</v>
      </c>
      <c r="K222" s="34">
        <v>0</v>
      </c>
      <c r="L222" s="34">
        <v>270</v>
      </c>
      <c r="M222" s="34">
        <v>270</v>
      </c>
      <c r="N222" s="34">
        <v>270</v>
      </c>
    </row>
    <row r="223" spans="1:14" x14ac:dyDescent="0.25">
      <c r="A223" s="596" t="s">
        <v>118</v>
      </c>
      <c r="B223" s="597"/>
      <c r="C223" s="608" t="s">
        <v>119</v>
      </c>
      <c r="D223" s="641"/>
      <c r="E223" s="642"/>
      <c r="F223" s="37">
        <v>0</v>
      </c>
      <c r="G223" s="37">
        <f>G224+G228</f>
        <v>469.11</v>
      </c>
      <c r="H223" s="37">
        <f>H224+H228</f>
        <v>250</v>
      </c>
      <c r="I223" s="37">
        <v>1725</v>
      </c>
      <c r="J223" s="37">
        <v>250</v>
      </c>
      <c r="K223" s="37">
        <v>0</v>
      </c>
      <c r="L223" s="37">
        <v>270</v>
      </c>
      <c r="M223" s="37">
        <v>270</v>
      </c>
      <c r="N223" s="37">
        <v>270</v>
      </c>
    </row>
    <row r="224" spans="1:14" x14ac:dyDescent="0.25">
      <c r="A224" s="588" t="s">
        <v>138</v>
      </c>
      <c r="B224" s="589"/>
      <c r="C224" s="589"/>
      <c r="D224" s="589"/>
      <c r="E224" s="590"/>
      <c r="F224" s="50">
        <v>0</v>
      </c>
      <c r="G224" s="50">
        <f>G225+G226+G227</f>
        <v>27.55</v>
      </c>
      <c r="H224" s="50">
        <f>H225+H226+H227</f>
        <v>35</v>
      </c>
      <c r="I224" s="50">
        <v>35</v>
      </c>
      <c r="J224" s="50">
        <v>35</v>
      </c>
      <c r="K224" s="50">
        <v>0</v>
      </c>
      <c r="L224" s="50">
        <v>35</v>
      </c>
      <c r="M224" s="50">
        <v>35</v>
      </c>
      <c r="N224" s="50">
        <v>35</v>
      </c>
    </row>
    <row r="225" spans="1:14" x14ac:dyDescent="0.25">
      <c r="A225" s="103"/>
      <c r="B225" s="104"/>
      <c r="C225" s="105" t="s">
        <v>142</v>
      </c>
      <c r="D225" s="106" t="s">
        <v>122</v>
      </c>
      <c r="E225" s="107" t="s">
        <v>144</v>
      </c>
      <c r="F225" s="43">
        <v>0</v>
      </c>
      <c r="G225" s="43">
        <v>19.739999999999998</v>
      </c>
      <c r="H225" s="43">
        <v>20</v>
      </c>
      <c r="I225" s="43">
        <v>20</v>
      </c>
      <c r="J225" s="138">
        <v>20</v>
      </c>
      <c r="K225" s="138">
        <v>0</v>
      </c>
      <c r="L225" s="138">
        <v>20</v>
      </c>
      <c r="M225" s="138">
        <v>20</v>
      </c>
      <c r="N225" s="138">
        <v>20</v>
      </c>
    </row>
    <row r="226" spans="1:14" x14ac:dyDescent="0.25">
      <c r="A226" s="103"/>
      <c r="B226" s="104"/>
      <c r="C226" s="64" t="s">
        <v>145</v>
      </c>
      <c r="D226" s="106" t="s">
        <v>125</v>
      </c>
      <c r="E226" s="107" t="s">
        <v>147</v>
      </c>
      <c r="F226" s="43">
        <v>0</v>
      </c>
      <c r="G226" s="43">
        <v>1.1200000000000001</v>
      </c>
      <c r="H226" s="43">
        <v>5</v>
      </c>
      <c r="I226" s="43">
        <v>5</v>
      </c>
      <c r="J226" s="138">
        <v>5</v>
      </c>
      <c r="K226" s="138">
        <v>0</v>
      </c>
      <c r="L226" s="138">
        <v>5</v>
      </c>
      <c r="M226" s="138">
        <v>5</v>
      </c>
      <c r="N226" s="138">
        <v>5</v>
      </c>
    </row>
    <row r="227" spans="1:14" x14ac:dyDescent="0.25">
      <c r="A227" s="103"/>
      <c r="B227" s="104"/>
      <c r="C227" s="64" t="s">
        <v>154</v>
      </c>
      <c r="D227" s="106" t="s">
        <v>136</v>
      </c>
      <c r="E227" s="107" t="s">
        <v>156</v>
      </c>
      <c r="F227" s="43">
        <v>0</v>
      </c>
      <c r="G227" s="43">
        <v>6.69</v>
      </c>
      <c r="H227" s="43">
        <v>10</v>
      </c>
      <c r="I227" s="43">
        <v>10</v>
      </c>
      <c r="J227" s="138">
        <v>10</v>
      </c>
      <c r="K227" s="138">
        <v>0</v>
      </c>
      <c r="L227" s="138">
        <v>10</v>
      </c>
      <c r="M227" s="138">
        <v>10</v>
      </c>
      <c r="N227" s="138">
        <v>10</v>
      </c>
    </row>
    <row r="228" spans="1:14" x14ac:dyDescent="0.25">
      <c r="A228" s="588" t="s">
        <v>161</v>
      </c>
      <c r="B228" s="589"/>
      <c r="C228" s="589"/>
      <c r="D228" s="589"/>
      <c r="E228" s="590"/>
      <c r="F228" s="120">
        <v>0</v>
      </c>
      <c r="G228" s="50">
        <f>G229+G231+G234</f>
        <v>441.56</v>
      </c>
      <c r="H228" s="50">
        <f>H229+H231+H234</f>
        <v>215</v>
      </c>
      <c r="I228" s="50">
        <f>I229+I230+I232+I233+I234+I235</f>
        <v>1690</v>
      </c>
      <c r="J228" s="50">
        <v>215</v>
      </c>
      <c r="K228" s="50">
        <v>0</v>
      </c>
      <c r="L228" s="50">
        <v>215</v>
      </c>
      <c r="M228" s="50">
        <v>215</v>
      </c>
      <c r="N228" s="50">
        <v>215</v>
      </c>
    </row>
    <row r="229" spans="1:14" x14ac:dyDescent="0.25">
      <c r="A229" s="103"/>
      <c r="B229" s="104"/>
      <c r="C229" s="64" t="s">
        <v>162</v>
      </c>
      <c r="D229" s="106" t="s">
        <v>140</v>
      </c>
      <c r="E229" s="107" t="s">
        <v>236</v>
      </c>
      <c r="F229" s="43">
        <v>0</v>
      </c>
      <c r="G229" s="43">
        <v>272.25</v>
      </c>
      <c r="H229" s="43">
        <v>50</v>
      </c>
      <c r="I229" s="43">
        <v>50</v>
      </c>
      <c r="J229" s="138">
        <v>50</v>
      </c>
      <c r="K229" s="138">
        <v>0</v>
      </c>
      <c r="L229" s="138">
        <v>50</v>
      </c>
      <c r="M229" s="138">
        <v>50</v>
      </c>
      <c r="N229" s="138">
        <v>50</v>
      </c>
    </row>
    <row r="230" spans="1:14" x14ac:dyDescent="0.25">
      <c r="A230" s="103"/>
      <c r="B230" s="104">
        <v>111</v>
      </c>
      <c r="C230" s="64" t="s">
        <v>162</v>
      </c>
      <c r="D230" s="106">
        <v>5</v>
      </c>
      <c r="E230" s="107" t="s">
        <v>236</v>
      </c>
      <c r="F230" s="43">
        <v>0</v>
      </c>
      <c r="G230" s="43">
        <v>0</v>
      </c>
      <c r="H230" s="43">
        <v>0</v>
      </c>
      <c r="I230" s="43">
        <v>10</v>
      </c>
      <c r="J230" s="138">
        <v>0</v>
      </c>
      <c r="K230" s="138">
        <v>0</v>
      </c>
      <c r="L230" s="138">
        <v>0</v>
      </c>
      <c r="M230" s="138">
        <v>0</v>
      </c>
      <c r="N230" s="138">
        <v>0</v>
      </c>
    </row>
    <row r="231" spans="1:14" x14ac:dyDescent="0.25">
      <c r="A231" s="103"/>
      <c r="B231" s="104"/>
      <c r="C231" s="64" t="s">
        <v>208</v>
      </c>
      <c r="D231" s="106">
        <v>6</v>
      </c>
      <c r="E231" s="107" t="s">
        <v>333</v>
      </c>
      <c r="F231" s="43">
        <v>0</v>
      </c>
      <c r="G231" s="43">
        <v>28.31</v>
      </c>
      <c r="H231" s="43">
        <v>25</v>
      </c>
      <c r="I231" s="43">
        <v>0</v>
      </c>
      <c r="J231" s="138">
        <v>25</v>
      </c>
      <c r="K231" s="138">
        <v>0</v>
      </c>
      <c r="L231" s="138">
        <v>25</v>
      </c>
      <c r="M231" s="138">
        <v>25</v>
      </c>
      <c r="N231" s="138">
        <v>25</v>
      </c>
    </row>
    <row r="232" spans="1:14" x14ac:dyDescent="0.25">
      <c r="A232" s="103"/>
      <c r="B232" s="104">
        <v>111</v>
      </c>
      <c r="C232" s="64" t="s">
        <v>208</v>
      </c>
      <c r="D232" s="106">
        <v>7</v>
      </c>
      <c r="E232" s="107" t="s">
        <v>209</v>
      </c>
      <c r="F232" s="43">
        <v>0</v>
      </c>
      <c r="G232" s="43">
        <v>0</v>
      </c>
      <c r="H232" s="43">
        <v>0</v>
      </c>
      <c r="I232" s="43">
        <v>190</v>
      </c>
      <c r="J232" s="138">
        <v>0</v>
      </c>
      <c r="K232" s="138">
        <v>0</v>
      </c>
      <c r="L232" s="138">
        <v>0</v>
      </c>
      <c r="M232" s="138">
        <v>0</v>
      </c>
      <c r="N232" s="138">
        <v>0</v>
      </c>
    </row>
    <row r="233" spans="1:14" x14ac:dyDescent="0.25">
      <c r="A233" s="103"/>
      <c r="B233" s="104">
        <v>111</v>
      </c>
      <c r="C233" s="64" t="s">
        <v>255</v>
      </c>
      <c r="D233" s="106" t="s">
        <v>152</v>
      </c>
      <c r="E233" s="107" t="s">
        <v>256</v>
      </c>
      <c r="F233" s="43">
        <v>0</v>
      </c>
      <c r="G233" s="43">
        <v>0</v>
      </c>
      <c r="H233" s="43">
        <v>0</v>
      </c>
      <c r="I233" s="43">
        <v>700</v>
      </c>
      <c r="J233" s="138">
        <v>0</v>
      </c>
      <c r="K233" s="138">
        <v>0</v>
      </c>
      <c r="L233" s="138">
        <v>0</v>
      </c>
      <c r="M233" s="138">
        <v>0</v>
      </c>
      <c r="N233" s="138">
        <v>0</v>
      </c>
    </row>
    <row r="234" spans="1:14" x14ac:dyDescent="0.25">
      <c r="A234" s="103"/>
      <c r="B234" s="104"/>
      <c r="C234" s="64" t="s">
        <v>212</v>
      </c>
      <c r="D234" s="106">
        <v>9</v>
      </c>
      <c r="E234" s="107" t="s">
        <v>300</v>
      </c>
      <c r="F234" s="43">
        <v>0</v>
      </c>
      <c r="G234" s="43">
        <v>141</v>
      </c>
      <c r="H234" s="43">
        <v>140</v>
      </c>
      <c r="I234" s="43">
        <v>140</v>
      </c>
      <c r="J234" s="138">
        <v>140</v>
      </c>
      <c r="K234" s="138">
        <v>0</v>
      </c>
      <c r="L234" s="138">
        <v>140</v>
      </c>
      <c r="M234" s="138">
        <v>140</v>
      </c>
      <c r="N234" s="138">
        <v>140</v>
      </c>
    </row>
    <row r="235" spans="1:14" x14ac:dyDescent="0.25">
      <c r="A235" s="135"/>
      <c r="B235" s="104">
        <v>111</v>
      </c>
      <c r="C235" s="512" t="s">
        <v>524</v>
      </c>
      <c r="D235" s="153">
        <v>10</v>
      </c>
      <c r="E235" s="154" t="s">
        <v>525</v>
      </c>
      <c r="F235" s="43">
        <v>0</v>
      </c>
      <c r="G235" s="43">
        <v>0</v>
      </c>
      <c r="H235" s="43">
        <v>0</v>
      </c>
      <c r="I235" s="43">
        <v>600</v>
      </c>
      <c r="J235" s="138">
        <v>0</v>
      </c>
      <c r="K235" s="138">
        <v>0</v>
      </c>
      <c r="L235" s="138">
        <v>0</v>
      </c>
      <c r="M235" s="138">
        <v>0</v>
      </c>
      <c r="N235" s="138">
        <v>0</v>
      </c>
    </row>
    <row r="236" spans="1:14" x14ac:dyDescent="0.25">
      <c r="A236" s="596" t="s">
        <v>305</v>
      </c>
      <c r="B236" s="628"/>
      <c r="C236" s="598" t="s">
        <v>306</v>
      </c>
      <c r="D236" s="629"/>
      <c r="E236" s="630"/>
      <c r="F236" s="172">
        <v>0</v>
      </c>
      <c r="G236" s="172">
        <v>23.18</v>
      </c>
      <c r="H236" s="172">
        <v>20</v>
      </c>
      <c r="I236" s="172">
        <v>20</v>
      </c>
      <c r="J236" s="172">
        <v>20</v>
      </c>
      <c r="K236" s="172">
        <v>0</v>
      </c>
      <c r="L236" s="172">
        <v>20</v>
      </c>
      <c r="M236" s="172">
        <v>20</v>
      </c>
      <c r="N236" s="172">
        <v>20</v>
      </c>
    </row>
    <row r="237" spans="1:14" x14ac:dyDescent="0.25">
      <c r="A237" s="588" t="s">
        <v>120</v>
      </c>
      <c r="B237" s="589"/>
      <c r="C237" s="589"/>
      <c r="D237" s="589"/>
      <c r="E237" s="590"/>
      <c r="F237" s="173">
        <v>0</v>
      </c>
      <c r="G237" s="173">
        <v>23.18</v>
      </c>
      <c r="H237" s="173">
        <v>20</v>
      </c>
      <c r="I237" s="173">
        <v>20</v>
      </c>
      <c r="J237" s="173">
        <v>20</v>
      </c>
      <c r="K237" s="173">
        <v>0</v>
      </c>
      <c r="L237" s="173">
        <v>20</v>
      </c>
      <c r="M237" s="173">
        <v>20</v>
      </c>
      <c r="N237" s="173">
        <v>20</v>
      </c>
    </row>
    <row r="238" spans="1:14" x14ac:dyDescent="0.25">
      <c r="A238" s="174"/>
      <c r="B238" s="104"/>
      <c r="C238" s="105" t="s">
        <v>168</v>
      </c>
      <c r="D238" s="106" t="s">
        <v>149</v>
      </c>
      <c r="E238" s="107" t="s">
        <v>307</v>
      </c>
      <c r="F238" s="43">
        <v>0</v>
      </c>
      <c r="G238" s="43">
        <v>23.18</v>
      </c>
      <c r="H238" s="43">
        <v>20</v>
      </c>
      <c r="I238" s="43">
        <v>20</v>
      </c>
      <c r="J238" s="43">
        <v>20</v>
      </c>
      <c r="K238" s="43">
        <v>0</v>
      </c>
      <c r="L238" s="43">
        <v>20</v>
      </c>
      <c r="M238" s="43">
        <v>20</v>
      </c>
      <c r="N238" s="43">
        <v>20</v>
      </c>
    </row>
    <row r="239" spans="1:14" x14ac:dyDescent="0.25">
      <c r="A239" s="103"/>
      <c r="B239" s="104"/>
      <c r="C239" s="105"/>
      <c r="D239" s="106"/>
      <c r="E239" s="107"/>
      <c r="F239" s="43"/>
      <c r="G239" s="43"/>
      <c r="H239" s="43"/>
      <c r="I239" s="43"/>
      <c r="J239" s="138"/>
      <c r="K239" s="138"/>
      <c r="L239" s="138"/>
      <c r="M239" s="138"/>
      <c r="N239" s="138"/>
    </row>
    <row r="241" spans="1:14" ht="18.75" x14ac:dyDescent="0.25">
      <c r="A241" s="144" t="s">
        <v>334</v>
      </c>
      <c r="B241" s="145"/>
      <c r="C241" s="3"/>
      <c r="D241" s="146"/>
      <c r="E241" s="3"/>
    </row>
    <row r="243" spans="1:14" ht="15.75" thickBot="1" x14ac:dyDescent="0.3"/>
    <row r="244" spans="1:14" x14ac:dyDescent="0.25">
      <c r="A244" s="8"/>
      <c r="B244" s="9"/>
      <c r="C244" s="8"/>
      <c r="D244" s="80"/>
      <c r="E244" s="10" t="s">
        <v>0</v>
      </c>
      <c r="F244" s="81" t="s">
        <v>1</v>
      </c>
      <c r="G244" s="81" t="s">
        <v>1</v>
      </c>
      <c r="H244" s="82"/>
      <c r="I244" s="111"/>
      <c r="J244" s="186" t="s">
        <v>191</v>
      </c>
      <c r="K244" s="187" t="s">
        <v>193</v>
      </c>
      <c r="L244" s="188"/>
      <c r="M244" s="188"/>
      <c r="N244" s="188"/>
    </row>
    <row r="245" spans="1:14" ht="18.75" x14ac:dyDescent="0.3">
      <c r="A245" s="13"/>
      <c r="B245" s="14"/>
      <c r="C245" s="15"/>
      <c r="D245" s="83"/>
      <c r="E245" s="16" t="s">
        <v>2</v>
      </c>
      <c r="F245" s="85" t="s">
        <v>3</v>
      </c>
      <c r="G245" s="85" t="s">
        <v>3</v>
      </c>
      <c r="H245" s="84" t="s">
        <v>573</v>
      </c>
      <c r="I245" s="112" t="s">
        <v>590</v>
      </c>
      <c r="J245" s="189" t="s">
        <v>192</v>
      </c>
      <c r="K245" s="190" t="s">
        <v>192</v>
      </c>
      <c r="L245" s="191"/>
      <c r="M245" s="191"/>
      <c r="N245" s="191"/>
    </row>
    <row r="246" spans="1:14" x14ac:dyDescent="0.25">
      <c r="A246" s="19"/>
      <c r="B246" s="20"/>
      <c r="C246" s="86"/>
      <c r="D246" s="87"/>
      <c r="E246" s="88" t="s">
        <v>4</v>
      </c>
      <c r="F246" s="84" t="s">
        <v>5</v>
      </c>
      <c r="G246" s="84" t="s">
        <v>5</v>
      </c>
      <c r="H246" s="84" t="s">
        <v>574</v>
      </c>
      <c r="I246" s="112" t="s">
        <v>591</v>
      </c>
      <c r="J246" s="192"/>
      <c r="K246" s="193"/>
      <c r="L246" s="191" t="s">
        <v>5</v>
      </c>
      <c r="M246" s="191" t="s">
        <v>5</v>
      </c>
      <c r="N246" s="191" t="s">
        <v>5</v>
      </c>
    </row>
    <row r="247" spans="1:14" x14ac:dyDescent="0.25">
      <c r="A247" s="23"/>
      <c r="B247" s="24"/>
      <c r="C247" s="89"/>
      <c r="D247" s="90"/>
      <c r="E247" s="26"/>
      <c r="F247" s="84" t="s">
        <v>6</v>
      </c>
      <c r="G247" s="84" t="s">
        <v>6</v>
      </c>
      <c r="H247" s="84" t="s">
        <v>6</v>
      </c>
      <c r="I247" s="112" t="s">
        <v>6</v>
      </c>
      <c r="J247" s="192"/>
      <c r="K247" s="193"/>
      <c r="L247" s="191" t="s">
        <v>6</v>
      </c>
      <c r="M247" s="191" t="s">
        <v>6</v>
      </c>
      <c r="N247" s="191" t="s">
        <v>6</v>
      </c>
    </row>
    <row r="248" spans="1:14" ht="15.75" thickBot="1" x14ac:dyDescent="0.3">
      <c r="A248" s="27"/>
      <c r="B248" s="28"/>
      <c r="C248" s="91"/>
      <c r="D248" s="92"/>
      <c r="E248" s="93" t="s">
        <v>7</v>
      </c>
      <c r="F248" s="94" t="s">
        <v>113</v>
      </c>
      <c r="G248" s="94" t="s">
        <v>114</v>
      </c>
      <c r="H248" s="94" t="s">
        <v>194</v>
      </c>
      <c r="I248" s="113" t="s">
        <v>194</v>
      </c>
      <c r="J248" s="198">
        <v>2016</v>
      </c>
      <c r="K248" s="199">
        <v>2016</v>
      </c>
      <c r="L248" s="191" t="s">
        <v>195</v>
      </c>
      <c r="M248" s="191" t="s">
        <v>196</v>
      </c>
      <c r="N248" s="191" t="s">
        <v>197</v>
      </c>
    </row>
    <row r="249" spans="1:14" ht="15.75" thickTop="1" x14ac:dyDescent="0.25">
      <c r="A249" s="95" t="s">
        <v>335</v>
      </c>
      <c r="B249" s="96"/>
      <c r="C249" s="97"/>
      <c r="D249" s="98"/>
      <c r="E249" s="99"/>
      <c r="F249" s="345">
        <f>F250+F261+F280</f>
        <v>2417.6000000000004</v>
      </c>
      <c r="G249" s="345">
        <f>G250+G261+G280</f>
        <v>2156.1799999999998</v>
      </c>
      <c r="H249" s="345">
        <f>H250+H261+H274+H280+H288</f>
        <v>3100</v>
      </c>
      <c r="I249" s="345">
        <f>I250+I261+I274+I280+I288</f>
        <v>3790</v>
      </c>
      <c r="J249" s="345">
        <f t="shared" ref="J249:L249" si="2">J250+J261+J274+J280+J288</f>
        <v>3650</v>
      </c>
      <c r="K249" s="345">
        <f t="shared" si="2"/>
        <v>0</v>
      </c>
      <c r="L249" s="345">
        <f t="shared" si="2"/>
        <v>3650</v>
      </c>
      <c r="M249" s="345">
        <f t="shared" ref="M249:N249" si="3">M250+M261+M274+M280+M288</f>
        <v>3650</v>
      </c>
      <c r="N249" s="345">
        <f t="shared" si="3"/>
        <v>3650</v>
      </c>
    </row>
    <row r="250" spans="1:14" x14ac:dyDescent="0.25">
      <c r="A250" s="110" t="s">
        <v>336</v>
      </c>
      <c r="B250" s="644" t="s">
        <v>337</v>
      </c>
      <c r="C250" s="645"/>
      <c r="D250" s="645"/>
      <c r="E250" s="646"/>
      <c r="F250" s="102">
        <v>95.88</v>
      </c>
      <c r="G250" s="102">
        <v>95.88</v>
      </c>
      <c r="H250" s="102">
        <v>120</v>
      </c>
      <c r="I250" s="102">
        <v>120</v>
      </c>
      <c r="J250" s="102">
        <v>120</v>
      </c>
      <c r="K250" s="102">
        <v>0</v>
      </c>
      <c r="L250" s="102">
        <v>120</v>
      </c>
      <c r="M250" s="102">
        <v>120</v>
      </c>
      <c r="N250" s="102">
        <v>120</v>
      </c>
    </row>
    <row r="251" spans="1:14" x14ac:dyDescent="0.25">
      <c r="A251" s="596" t="s">
        <v>338</v>
      </c>
      <c r="B251" s="597"/>
      <c r="C251" s="598" t="s">
        <v>339</v>
      </c>
      <c r="D251" s="647"/>
      <c r="E251" s="610"/>
      <c r="F251" s="37">
        <f>F252+F259</f>
        <v>95.88000000000001</v>
      </c>
      <c r="G251" s="37">
        <f>G252+G259</f>
        <v>95.88000000000001</v>
      </c>
      <c r="H251" s="37">
        <f>H252+H256+H259</f>
        <v>120</v>
      </c>
      <c r="I251" s="37">
        <f t="shared" ref="I251:L251" si="4">I252+I256+I259</f>
        <v>120</v>
      </c>
      <c r="J251" s="37">
        <f t="shared" si="4"/>
        <v>120</v>
      </c>
      <c r="K251" s="37">
        <f t="shared" si="4"/>
        <v>0</v>
      </c>
      <c r="L251" s="37">
        <f t="shared" si="4"/>
        <v>120</v>
      </c>
      <c r="M251" s="37">
        <f t="shared" ref="M251:N251" si="5">M252+M256+M259</f>
        <v>120</v>
      </c>
      <c r="N251" s="37">
        <f t="shared" si="5"/>
        <v>120</v>
      </c>
    </row>
    <row r="252" spans="1:14" ht="15.75" thickBot="1" x14ac:dyDescent="0.3">
      <c r="A252" s="601" t="s">
        <v>138</v>
      </c>
      <c r="B252" s="602"/>
      <c r="C252" s="602"/>
      <c r="D252" s="602"/>
      <c r="E252" s="603"/>
      <c r="F252" s="215">
        <v>15.48</v>
      </c>
      <c r="G252" s="215">
        <f>G253+G254+G255</f>
        <v>15.48</v>
      </c>
      <c r="H252" s="215">
        <v>10</v>
      </c>
      <c r="I252" s="215">
        <v>10</v>
      </c>
      <c r="J252" s="215">
        <v>10</v>
      </c>
      <c r="K252" s="215">
        <v>0</v>
      </c>
      <c r="L252" s="215">
        <v>10</v>
      </c>
      <c r="M252" s="215">
        <v>10</v>
      </c>
      <c r="N252" s="215">
        <v>10</v>
      </c>
    </row>
    <row r="253" spans="1:14" ht="15.75" thickBot="1" x14ac:dyDescent="0.3">
      <c r="A253" s="216"/>
      <c r="B253" s="217"/>
      <c r="C253" s="220">
        <v>625002</v>
      </c>
      <c r="D253" s="218" t="s">
        <v>122</v>
      </c>
      <c r="E253" s="219" t="s">
        <v>205</v>
      </c>
      <c r="F253" s="219">
        <v>11.16</v>
      </c>
      <c r="G253" s="219">
        <v>11.16</v>
      </c>
      <c r="H253" s="219">
        <v>0</v>
      </c>
      <c r="I253" s="219">
        <v>0</v>
      </c>
      <c r="J253" s="219">
        <v>0</v>
      </c>
      <c r="K253" s="219">
        <v>0</v>
      </c>
      <c r="L253" s="219">
        <v>0</v>
      </c>
      <c r="M253" s="219">
        <v>0</v>
      </c>
      <c r="N253" s="219">
        <v>0</v>
      </c>
    </row>
    <row r="254" spans="1:14" ht="15.75" thickBot="1" x14ac:dyDescent="0.3">
      <c r="A254" s="221"/>
      <c r="B254" s="222"/>
      <c r="C254" s="223" t="s">
        <v>145</v>
      </c>
      <c r="D254" s="224" t="s">
        <v>125</v>
      </c>
      <c r="E254" s="225" t="s">
        <v>147</v>
      </c>
      <c r="F254" s="226">
        <v>0.6</v>
      </c>
      <c r="G254" s="226">
        <v>0.6</v>
      </c>
      <c r="H254" s="226">
        <v>10</v>
      </c>
      <c r="I254" s="226">
        <v>10</v>
      </c>
      <c r="J254" s="226">
        <v>10</v>
      </c>
      <c r="K254" s="226">
        <v>0</v>
      </c>
      <c r="L254" s="226">
        <v>10</v>
      </c>
      <c r="M254" s="226">
        <v>10</v>
      </c>
      <c r="N254" s="226">
        <v>10</v>
      </c>
    </row>
    <row r="255" spans="1:14" ht="15.75" thickBot="1" x14ac:dyDescent="0.3">
      <c r="A255" s="216"/>
      <c r="B255" s="217"/>
      <c r="C255" s="220">
        <v>625007</v>
      </c>
      <c r="D255" s="218" t="s">
        <v>136</v>
      </c>
      <c r="E255" s="219" t="s">
        <v>357</v>
      </c>
      <c r="F255" s="219">
        <v>3.72</v>
      </c>
      <c r="G255" s="219">
        <v>3.72</v>
      </c>
      <c r="H255" s="219">
        <v>0</v>
      </c>
      <c r="I255" s="219">
        <v>0</v>
      </c>
      <c r="J255" s="219">
        <v>0</v>
      </c>
      <c r="K255" s="219">
        <v>0</v>
      </c>
      <c r="L255" s="219">
        <v>0</v>
      </c>
      <c r="M255" s="219">
        <v>0</v>
      </c>
      <c r="N255" s="219">
        <v>0</v>
      </c>
    </row>
    <row r="256" spans="1:14" x14ac:dyDescent="0.25">
      <c r="A256" s="623" t="s">
        <v>207</v>
      </c>
      <c r="B256" s="631"/>
      <c r="C256" s="631"/>
      <c r="D256" s="631"/>
      <c r="E256" s="632"/>
      <c r="F256" s="227">
        <v>0</v>
      </c>
      <c r="G256" s="227">
        <v>0</v>
      </c>
      <c r="H256" s="227">
        <f>H257+H258</f>
        <v>20</v>
      </c>
      <c r="I256" s="227">
        <f t="shared" ref="I256:L256" si="6">I257+I258</f>
        <v>20</v>
      </c>
      <c r="J256" s="227">
        <f t="shared" si="6"/>
        <v>20</v>
      </c>
      <c r="K256" s="227">
        <f t="shared" si="6"/>
        <v>0</v>
      </c>
      <c r="L256" s="227">
        <f t="shared" si="6"/>
        <v>20</v>
      </c>
      <c r="M256" s="227">
        <f t="shared" ref="M256:N256" si="7">M257+M258</f>
        <v>20</v>
      </c>
      <c r="N256" s="227">
        <f t="shared" si="7"/>
        <v>20</v>
      </c>
    </row>
    <row r="257" spans="1:14" x14ac:dyDescent="0.25">
      <c r="A257" s="206"/>
      <c r="B257" s="207"/>
      <c r="C257" s="105" t="s">
        <v>244</v>
      </c>
      <c r="D257" s="106" t="s">
        <v>125</v>
      </c>
      <c r="E257" s="117" t="s">
        <v>340</v>
      </c>
      <c r="F257" s="43">
        <v>0</v>
      </c>
      <c r="G257" s="43">
        <v>0</v>
      </c>
      <c r="H257" s="43">
        <v>10</v>
      </c>
      <c r="I257" s="43">
        <v>10</v>
      </c>
      <c r="J257" s="43">
        <v>10</v>
      </c>
      <c r="K257" s="43">
        <v>0</v>
      </c>
      <c r="L257" s="43">
        <v>10</v>
      </c>
      <c r="M257" s="43">
        <v>10</v>
      </c>
      <c r="N257" s="43">
        <v>10</v>
      </c>
    </row>
    <row r="258" spans="1:14" x14ac:dyDescent="0.25">
      <c r="A258" s="206"/>
      <c r="B258" s="207"/>
      <c r="C258" s="105" t="s">
        <v>258</v>
      </c>
      <c r="D258" s="106" t="s">
        <v>136</v>
      </c>
      <c r="E258" s="117" t="s">
        <v>260</v>
      </c>
      <c r="F258" s="43">
        <v>0</v>
      </c>
      <c r="G258" s="43">
        <v>0</v>
      </c>
      <c r="H258" s="43">
        <v>10</v>
      </c>
      <c r="I258" s="43">
        <v>10</v>
      </c>
      <c r="J258" s="43">
        <v>10</v>
      </c>
      <c r="K258" s="43">
        <v>0</v>
      </c>
      <c r="L258" s="43">
        <v>10</v>
      </c>
      <c r="M258" s="43">
        <v>10</v>
      </c>
      <c r="N258" s="43">
        <v>10</v>
      </c>
    </row>
    <row r="259" spans="1:14" x14ac:dyDescent="0.25">
      <c r="A259" s="588" t="s">
        <v>120</v>
      </c>
      <c r="B259" s="589"/>
      <c r="C259" s="589"/>
      <c r="D259" s="589"/>
      <c r="E259" s="590"/>
      <c r="F259" s="50">
        <v>80.400000000000006</v>
      </c>
      <c r="G259" s="50">
        <v>80.400000000000006</v>
      </c>
      <c r="H259" s="50">
        <v>90</v>
      </c>
      <c r="I259" s="50">
        <v>90</v>
      </c>
      <c r="J259" s="50">
        <v>90</v>
      </c>
      <c r="K259" s="50">
        <v>0</v>
      </c>
      <c r="L259" s="50">
        <v>90</v>
      </c>
      <c r="M259" s="50">
        <v>90</v>
      </c>
      <c r="N259" s="50">
        <v>90</v>
      </c>
    </row>
    <row r="260" spans="1:14" x14ac:dyDescent="0.25">
      <c r="A260" s="206"/>
      <c r="B260" s="207">
        <v>111</v>
      </c>
      <c r="C260" s="105" t="s">
        <v>212</v>
      </c>
      <c r="D260" s="106" t="s">
        <v>140</v>
      </c>
      <c r="E260" s="117" t="s">
        <v>300</v>
      </c>
      <c r="F260" s="43">
        <v>80.400000000000006</v>
      </c>
      <c r="G260" s="43">
        <v>80.400000000000006</v>
      </c>
      <c r="H260" s="43">
        <v>90</v>
      </c>
      <c r="I260" s="43">
        <v>90</v>
      </c>
      <c r="J260" s="43">
        <v>90</v>
      </c>
      <c r="K260" s="43">
        <v>0</v>
      </c>
      <c r="L260" s="43">
        <v>90</v>
      </c>
      <c r="M260" s="43">
        <v>90</v>
      </c>
      <c r="N260" s="43">
        <v>90</v>
      </c>
    </row>
    <row r="261" spans="1:14" x14ac:dyDescent="0.25">
      <c r="A261" s="110" t="s">
        <v>341</v>
      </c>
      <c r="B261" s="643" t="s">
        <v>342</v>
      </c>
      <c r="C261" s="634"/>
      <c r="D261" s="634"/>
      <c r="E261" s="635"/>
      <c r="F261" s="34">
        <v>102.46</v>
      </c>
      <c r="G261" s="34">
        <v>111.28</v>
      </c>
      <c r="H261" s="34">
        <v>210</v>
      </c>
      <c r="I261" s="34">
        <v>720</v>
      </c>
      <c r="J261" s="34">
        <v>580</v>
      </c>
      <c r="K261" s="34">
        <v>0</v>
      </c>
      <c r="L261" s="34">
        <v>580</v>
      </c>
      <c r="M261" s="34">
        <v>580</v>
      </c>
      <c r="N261" s="34">
        <v>580</v>
      </c>
    </row>
    <row r="262" spans="1:14" x14ac:dyDescent="0.25">
      <c r="A262" s="596" t="s">
        <v>343</v>
      </c>
      <c r="B262" s="597"/>
      <c r="C262" s="598" t="s">
        <v>342</v>
      </c>
      <c r="D262" s="599"/>
      <c r="E262" s="600"/>
      <c r="F262" s="37">
        <f>F265+F271</f>
        <v>102.46000000000001</v>
      </c>
      <c r="G262" s="37">
        <f>G263+G265+G271</f>
        <v>111.28</v>
      </c>
      <c r="H262" s="37">
        <f>H263+H265+H269+H271</f>
        <v>210</v>
      </c>
      <c r="I262" s="37">
        <f>I263+I265+I269+I271</f>
        <v>720</v>
      </c>
      <c r="J262" s="37">
        <f t="shared" ref="J262:L262" si="8">J263+J265+J269+J271</f>
        <v>580</v>
      </c>
      <c r="K262" s="37">
        <f t="shared" si="8"/>
        <v>0</v>
      </c>
      <c r="L262" s="37">
        <f t="shared" si="8"/>
        <v>580</v>
      </c>
      <c r="M262" s="37">
        <f t="shared" ref="M262:N262" si="9">M263+M265+M269+M271</f>
        <v>580</v>
      </c>
      <c r="N262" s="37">
        <f t="shared" si="9"/>
        <v>580</v>
      </c>
    </row>
    <row r="263" spans="1:14" x14ac:dyDescent="0.25">
      <c r="A263" s="588" t="s">
        <v>138</v>
      </c>
      <c r="B263" s="589"/>
      <c r="C263" s="589"/>
      <c r="D263" s="589"/>
      <c r="E263" s="590"/>
      <c r="F263" s="50">
        <v>0</v>
      </c>
      <c r="G263" s="50">
        <v>0</v>
      </c>
      <c r="H263" s="50">
        <v>10</v>
      </c>
      <c r="I263" s="50">
        <v>10</v>
      </c>
      <c r="J263" s="50">
        <v>10</v>
      </c>
      <c r="K263" s="50">
        <v>0</v>
      </c>
      <c r="L263" s="50">
        <v>10</v>
      </c>
      <c r="M263" s="50">
        <v>10</v>
      </c>
      <c r="N263" s="50">
        <v>10</v>
      </c>
    </row>
    <row r="264" spans="1:14" x14ac:dyDescent="0.25">
      <c r="A264" s="206"/>
      <c r="B264" s="207"/>
      <c r="C264" s="105" t="s">
        <v>145</v>
      </c>
      <c r="D264" s="106" t="s">
        <v>122</v>
      </c>
      <c r="E264" s="117" t="s">
        <v>147</v>
      </c>
      <c r="F264" s="43">
        <v>0</v>
      </c>
      <c r="G264" s="43">
        <v>0</v>
      </c>
      <c r="H264" s="43">
        <v>10</v>
      </c>
      <c r="I264" s="43">
        <v>10</v>
      </c>
      <c r="J264" s="43">
        <v>10</v>
      </c>
      <c r="K264" s="43">
        <v>0</v>
      </c>
      <c r="L264" s="43">
        <v>10</v>
      </c>
      <c r="M264" s="43">
        <v>10</v>
      </c>
      <c r="N264" s="43">
        <v>10</v>
      </c>
    </row>
    <row r="265" spans="1:14" x14ac:dyDescent="0.25">
      <c r="A265" s="588" t="s">
        <v>207</v>
      </c>
      <c r="B265" s="589"/>
      <c r="C265" s="589"/>
      <c r="D265" s="589"/>
      <c r="E265" s="590"/>
      <c r="F265" s="50">
        <f>F266+F268</f>
        <v>52.46</v>
      </c>
      <c r="G265" s="50">
        <f>G266+G268</f>
        <v>60.98</v>
      </c>
      <c r="H265" s="50">
        <f>H266+H267+H268</f>
        <v>120</v>
      </c>
      <c r="I265" s="50">
        <f>I266+I267+I268</f>
        <v>540</v>
      </c>
      <c r="J265" s="50">
        <f t="shared" ref="J265:L265" si="10">J266+J267+J268</f>
        <v>400</v>
      </c>
      <c r="K265" s="50">
        <f t="shared" si="10"/>
        <v>0</v>
      </c>
      <c r="L265" s="50">
        <f t="shared" si="10"/>
        <v>400</v>
      </c>
      <c r="M265" s="50">
        <f t="shared" ref="M265:N265" si="11">M266+M267+M268</f>
        <v>400</v>
      </c>
      <c r="N265" s="50">
        <f t="shared" si="11"/>
        <v>400</v>
      </c>
    </row>
    <row r="266" spans="1:14" x14ac:dyDescent="0.25">
      <c r="A266" s="206"/>
      <c r="B266" s="207"/>
      <c r="C266" s="105" t="s">
        <v>208</v>
      </c>
      <c r="D266" s="106" t="s">
        <v>125</v>
      </c>
      <c r="E266" s="117" t="s">
        <v>209</v>
      </c>
      <c r="F266" s="43">
        <v>11</v>
      </c>
      <c r="G266" s="43">
        <v>17.5</v>
      </c>
      <c r="H266" s="43">
        <v>50</v>
      </c>
      <c r="I266" s="43">
        <v>420</v>
      </c>
      <c r="J266" s="43">
        <v>280</v>
      </c>
      <c r="K266" s="43">
        <v>0</v>
      </c>
      <c r="L266" s="43">
        <v>280</v>
      </c>
      <c r="M266" s="43">
        <v>280</v>
      </c>
      <c r="N266" s="43">
        <v>280</v>
      </c>
    </row>
    <row r="267" spans="1:14" x14ac:dyDescent="0.25">
      <c r="A267" s="206"/>
      <c r="B267" s="207"/>
      <c r="C267" s="105" t="s">
        <v>258</v>
      </c>
      <c r="D267" s="106" t="s">
        <v>136</v>
      </c>
      <c r="E267" s="117" t="s">
        <v>260</v>
      </c>
      <c r="F267" s="43">
        <v>0</v>
      </c>
      <c r="G267" s="43">
        <v>0</v>
      </c>
      <c r="H267" s="43">
        <v>20</v>
      </c>
      <c r="I267" s="43">
        <v>20</v>
      </c>
      <c r="J267" s="43">
        <v>20</v>
      </c>
      <c r="K267" s="43">
        <v>0</v>
      </c>
      <c r="L267" s="43">
        <v>20</v>
      </c>
      <c r="M267" s="43">
        <v>20</v>
      </c>
      <c r="N267" s="43">
        <v>20</v>
      </c>
    </row>
    <row r="268" spans="1:14" x14ac:dyDescent="0.25">
      <c r="A268" s="206"/>
      <c r="B268" s="207"/>
      <c r="C268" s="105" t="s">
        <v>261</v>
      </c>
      <c r="D268" s="106" t="s">
        <v>140</v>
      </c>
      <c r="E268" s="117" t="s">
        <v>263</v>
      </c>
      <c r="F268" s="43">
        <v>41.46</v>
      </c>
      <c r="G268" s="43">
        <v>43.48</v>
      </c>
      <c r="H268" s="43">
        <v>50</v>
      </c>
      <c r="I268" s="43">
        <v>100</v>
      </c>
      <c r="J268" s="43">
        <v>100</v>
      </c>
      <c r="K268" s="43">
        <v>0</v>
      </c>
      <c r="L268" s="43">
        <v>100</v>
      </c>
      <c r="M268" s="43">
        <v>100</v>
      </c>
      <c r="N268" s="43">
        <v>100</v>
      </c>
    </row>
    <row r="269" spans="1:14" x14ac:dyDescent="0.25">
      <c r="A269" s="588" t="s">
        <v>274</v>
      </c>
      <c r="B269" s="589"/>
      <c r="C269" s="589"/>
      <c r="D269" s="589"/>
      <c r="E269" s="590"/>
      <c r="F269" s="50">
        <v>0</v>
      </c>
      <c r="G269" s="50">
        <v>0</v>
      </c>
      <c r="H269" s="50">
        <v>10</v>
      </c>
      <c r="I269" s="50">
        <v>100</v>
      </c>
      <c r="J269" s="50">
        <v>100</v>
      </c>
      <c r="K269" s="50">
        <v>0</v>
      </c>
      <c r="L269" s="50">
        <v>100</v>
      </c>
      <c r="M269" s="50">
        <v>100</v>
      </c>
      <c r="N269" s="50">
        <v>100</v>
      </c>
    </row>
    <row r="270" spans="1:14" x14ac:dyDescent="0.25">
      <c r="A270" s="206"/>
      <c r="B270" s="207"/>
      <c r="C270" s="105" t="s">
        <v>278</v>
      </c>
      <c r="D270" s="106" t="s">
        <v>143</v>
      </c>
      <c r="E270" s="117" t="s">
        <v>340</v>
      </c>
      <c r="F270" s="43">
        <v>0</v>
      </c>
      <c r="G270" s="43">
        <v>0</v>
      </c>
      <c r="H270" s="43">
        <v>10</v>
      </c>
      <c r="I270" s="43">
        <v>100</v>
      </c>
      <c r="J270" s="43">
        <v>100</v>
      </c>
      <c r="K270" s="43">
        <v>0</v>
      </c>
      <c r="L270" s="43">
        <v>100</v>
      </c>
      <c r="M270" s="43">
        <v>100</v>
      </c>
      <c r="N270" s="43">
        <v>100</v>
      </c>
    </row>
    <row r="271" spans="1:14" x14ac:dyDescent="0.25">
      <c r="A271" s="588" t="s">
        <v>120</v>
      </c>
      <c r="B271" s="589"/>
      <c r="C271" s="589"/>
      <c r="D271" s="589"/>
      <c r="E271" s="590"/>
      <c r="F271" s="50">
        <v>50</v>
      </c>
      <c r="G271" s="50">
        <v>50.3</v>
      </c>
      <c r="H271" s="50">
        <f>H272+H273</f>
        <v>70</v>
      </c>
      <c r="I271" s="50">
        <f t="shared" ref="I271:L271" si="12">I272+I273</f>
        <v>70</v>
      </c>
      <c r="J271" s="50">
        <f t="shared" si="12"/>
        <v>70</v>
      </c>
      <c r="K271" s="50">
        <f t="shared" si="12"/>
        <v>0</v>
      </c>
      <c r="L271" s="50">
        <f t="shared" si="12"/>
        <v>70</v>
      </c>
      <c r="M271" s="50">
        <f t="shared" ref="M271:N271" si="13">M272+M273</f>
        <v>70</v>
      </c>
      <c r="N271" s="50">
        <f t="shared" si="13"/>
        <v>70</v>
      </c>
    </row>
    <row r="272" spans="1:14" x14ac:dyDescent="0.25">
      <c r="A272" s="206"/>
      <c r="B272" s="207"/>
      <c r="C272" s="105" t="s">
        <v>212</v>
      </c>
      <c r="D272" s="106" t="s">
        <v>146</v>
      </c>
      <c r="E272" s="117" t="s">
        <v>300</v>
      </c>
      <c r="F272" s="43">
        <v>0</v>
      </c>
      <c r="G272" s="43">
        <v>0</v>
      </c>
      <c r="H272" s="43">
        <v>20</v>
      </c>
      <c r="I272" s="43">
        <v>20</v>
      </c>
      <c r="J272" s="43">
        <v>20</v>
      </c>
      <c r="K272" s="43">
        <v>0</v>
      </c>
      <c r="L272" s="43">
        <v>20</v>
      </c>
      <c r="M272" s="43">
        <v>20</v>
      </c>
      <c r="N272" s="43">
        <v>20</v>
      </c>
    </row>
    <row r="273" spans="1:14" x14ac:dyDescent="0.25">
      <c r="A273" s="206"/>
      <c r="B273" s="207"/>
      <c r="C273" s="105" t="s">
        <v>181</v>
      </c>
      <c r="D273" s="106" t="s">
        <v>149</v>
      </c>
      <c r="E273" s="117" t="s">
        <v>183</v>
      </c>
      <c r="F273" s="43">
        <v>50</v>
      </c>
      <c r="G273" s="43">
        <v>50.3</v>
      </c>
      <c r="H273" s="43">
        <v>50</v>
      </c>
      <c r="I273" s="43">
        <v>50</v>
      </c>
      <c r="J273" s="43">
        <v>50</v>
      </c>
      <c r="K273" s="43">
        <v>0</v>
      </c>
      <c r="L273" s="43">
        <v>50</v>
      </c>
      <c r="M273" s="43">
        <v>50</v>
      </c>
      <c r="N273" s="43">
        <v>50</v>
      </c>
    </row>
    <row r="274" spans="1:14" x14ac:dyDescent="0.25">
      <c r="A274" s="110" t="s">
        <v>344</v>
      </c>
      <c r="B274" s="633" t="s">
        <v>345</v>
      </c>
      <c r="C274" s="638"/>
      <c r="D274" s="638"/>
      <c r="E274" s="639"/>
      <c r="F274" s="210">
        <v>0</v>
      </c>
      <c r="G274" s="210">
        <v>0</v>
      </c>
      <c r="H274" s="210">
        <v>20</v>
      </c>
      <c r="I274" s="210">
        <v>200</v>
      </c>
      <c r="J274" s="210">
        <v>200</v>
      </c>
      <c r="K274" s="210">
        <v>0</v>
      </c>
      <c r="L274" s="210">
        <v>200</v>
      </c>
      <c r="M274" s="210">
        <v>200</v>
      </c>
      <c r="N274" s="210">
        <v>200</v>
      </c>
    </row>
    <row r="275" spans="1:14" x14ac:dyDescent="0.25">
      <c r="A275" s="596" t="s">
        <v>346</v>
      </c>
      <c r="B275" s="597"/>
      <c r="C275" s="598" t="s">
        <v>347</v>
      </c>
      <c r="D275" s="636"/>
      <c r="E275" s="637"/>
      <c r="F275" s="172">
        <v>0</v>
      </c>
      <c r="G275" s="172">
        <v>0</v>
      </c>
      <c r="H275" s="172">
        <v>20</v>
      </c>
      <c r="I275" s="172">
        <v>200</v>
      </c>
      <c r="J275" s="172">
        <v>200</v>
      </c>
      <c r="K275" s="172">
        <v>0</v>
      </c>
      <c r="L275" s="172">
        <v>200</v>
      </c>
      <c r="M275" s="172">
        <v>200</v>
      </c>
      <c r="N275" s="172">
        <v>200</v>
      </c>
    </row>
    <row r="276" spans="1:14" x14ac:dyDescent="0.25">
      <c r="A276" s="588" t="s">
        <v>274</v>
      </c>
      <c r="B276" s="589"/>
      <c r="C276" s="589"/>
      <c r="D276" s="589"/>
      <c r="E276" s="590"/>
      <c r="F276" s="173">
        <v>0</v>
      </c>
      <c r="G276" s="173">
        <v>0</v>
      </c>
      <c r="H276" s="173">
        <v>10</v>
      </c>
      <c r="I276" s="173">
        <v>100</v>
      </c>
      <c r="J276" s="173">
        <v>100</v>
      </c>
      <c r="K276" s="173">
        <v>0</v>
      </c>
      <c r="L276" s="173">
        <v>100</v>
      </c>
      <c r="M276" s="173">
        <v>100</v>
      </c>
      <c r="N276" s="173">
        <v>100</v>
      </c>
    </row>
    <row r="277" spans="1:14" x14ac:dyDescent="0.25">
      <c r="A277" s="206"/>
      <c r="B277" s="207"/>
      <c r="C277" s="105" t="s">
        <v>281</v>
      </c>
      <c r="D277" s="106" t="s">
        <v>122</v>
      </c>
      <c r="E277" s="117" t="s">
        <v>348</v>
      </c>
      <c r="F277" s="43">
        <v>0</v>
      </c>
      <c r="G277" s="43">
        <v>0</v>
      </c>
      <c r="H277" s="43">
        <v>10</v>
      </c>
      <c r="I277" s="43">
        <v>100</v>
      </c>
      <c r="J277" s="43">
        <v>100</v>
      </c>
      <c r="K277" s="43">
        <v>0</v>
      </c>
      <c r="L277" s="43">
        <v>100</v>
      </c>
      <c r="M277" s="43">
        <v>100</v>
      </c>
      <c r="N277" s="43">
        <v>100</v>
      </c>
    </row>
    <row r="278" spans="1:14" x14ac:dyDescent="0.25">
      <c r="A278" s="588" t="s">
        <v>120</v>
      </c>
      <c r="B278" s="589"/>
      <c r="C278" s="589"/>
      <c r="D278" s="589"/>
      <c r="E278" s="590"/>
      <c r="F278" s="50">
        <v>0</v>
      </c>
      <c r="G278" s="50">
        <v>0</v>
      </c>
      <c r="H278" s="50">
        <v>10</v>
      </c>
      <c r="I278" s="50">
        <v>100</v>
      </c>
      <c r="J278" s="50">
        <v>100</v>
      </c>
      <c r="K278" s="50">
        <v>0</v>
      </c>
      <c r="L278" s="50">
        <v>100</v>
      </c>
      <c r="M278" s="50">
        <v>100</v>
      </c>
      <c r="N278" s="50">
        <v>100</v>
      </c>
    </row>
    <row r="279" spans="1:14" x14ac:dyDescent="0.25">
      <c r="A279" s="206"/>
      <c r="B279" s="207"/>
      <c r="C279" s="105" t="s">
        <v>121</v>
      </c>
      <c r="D279" s="106" t="s">
        <v>125</v>
      </c>
      <c r="E279" s="117" t="s">
        <v>220</v>
      </c>
      <c r="F279" s="43">
        <v>0</v>
      </c>
      <c r="G279" s="43">
        <v>0</v>
      </c>
      <c r="H279" s="43">
        <v>10</v>
      </c>
      <c r="I279" s="43">
        <v>100</v>
      </c>
      <c r="J279" s="43">
        <v>100</v>
      </c>
      <c r="K279" s="43">
        <v>0</v>
      </c>
      <c r="L279" s="43">
        <v>100</v>
      </c>
      <c r="M279" s="43">
        <v>100</v>
      </c>
      <c r="N279" s="43">
        <v>100</v>
      </c>
    </row>
    <row r="280" spans="1:14" x14ac:dyDescent="0.25">
      <c r="A280" s="110" t="s">
        <v>349</v>
      </c>
      <c r="B280" s="633" t="s">
        <v>350</v>
      </c>
      <c r="C280" s="634"/>
      <c r="D280" s="634"/>
      <c r="E280" s="635"/>
      <c r="F280" s="34">
        <v>2219.2600000000002</v>
      </c>
      <c r="G280" s="34">
        <v>1949.02</v>
      </c>
      <c r="H280" s="34">
        <f>H281</f>
        <v>2740</v>
      </c>
      <c r="I280" s="34">
        <v>2740</v>
      </c>
      <c r="J280" s="34">
        <v>2740</v>
      </c>
      <c r="K280" s="34">
        <v>0</v>
      </c>
      <c r="L280" s="34">
        <v>2740</v>
      </c>
      <c r="M280" s="34">
        <v>2740</v>
      </c>
      <c r="N280" s="34">
        <v>2740</v>
      </c>
    </row>
    <row r="281" spans="1:14" x14ac:dyDescent="0.25">
      <c r="A281" s="596" t="s">
        <v>351</v>
      </c>
      <c r="B281" s="597"/>
      <c r="C281" s="598" t="s">
        <v>350</v>
      </c>
      <c r="D281" s="636"/>
      <c r="E281" s="637"/>
      <c r="F281" s="37">
        <v>2219.2600000000002</v>
      </c>
      <c r="G281" s="37">
        <v>1949.02</v>
      </c>
      <c r="H281" s="37">
        <f>H282+H284+H286</f>
        <v>2740</v>
      </c>
      <c r="I281" s="37">
        <f t="shared" ref="I281:L281" si="14">I282+I284+I286</f>
        <v>2740</v>
      </c>
      <c r="J281" s="37">
        <f t="shared" si="14"/>
        <v>2740</v>
      </c>
      <c r="K281" s="37">
        <f t="shared" si="14"/>
        <v>0</v>
      </c>
      <c r="L281" s="37">
        <f t="shared" si="14"/>
        <v>2740</v>
      </c>
      <c r="M281" s="37">
        <f t="shared" ref="M281:N281" si="15">M282+M284+M286</f>
        <v>2740</v>
      </c>
      <c r="N281" s="37">
        <f t="shared" si="15"/>
        <v>2740</v>
      </c>
    </row>
    <row r="282" spans="1:14" x14ac:dyDescent="0.25">
      <c r="A282" s="648" t="s">
        <v>161</v>
      </c>
      <c r="B282" s="649"/>
      <c r="C282" s="649"/>
      <c r="D282" s="649"/>
      <c r="E282" s="650"/>
      <c r="F282" s="50">
        <v>2219.2600000000002</v>
      </c>
      <c r="G282" s="50">
        <v>1949.02</v>
      </c>
      <c r="H282" s="50">
        <v>2700</v>
      </c>
      <c r="I282" s="50">
        <v>2700</v>
      </c>
      <c r="J282" s="50">
        <v>2700</v>
      </c>
      <c r="K282" s="50">
        <v>0</v>
      </c>
      <c r="L282" s="50">
        <v>2700</v>
      </c>
      <c r="M282" s="50">
        <v>2700</v>
      </c>
      <c r="N282" s="50">
        <v>2700</v>
      </c>
    </row>
    <row r="283" spans="1:14" x14ac:dyDescent="0.25">
      <c r="A283" s="206"/>
      <c r="B283" s="207"/>
      <c r="C283" s="209" t="s">
        <v>232</v>
      </c>
      <c r="D283" s="106" t="s">
        <v>122</v>
      </c>
      <c r="E283" s="117" t="s">
        <v>352</v>
      </c>
      <c r="F283" s="43">
        <v>2219.2600000000002</v>
      </c>
      <c r="G283" s="43">
        <v>1949.02</v>
      </c>
      <c r="H283" s="43">
        <v>2700</v>
      </c>
      <c r="I283" s="43">
        <v>2700</v>
      </c>
      <c r="J283" s="43">
        <v>2700</v>
      </c>
      <c r="K283" s="43">
        <v>0</v>
      </c>
      <c r="L283" s="43">
        <v>2700</v>
      </c>
      <c r="M283" s="43">
        <v>2700</v>
      </c>
      <c r="N283" s="43">
        <v>2700</v>
      </c>
    </row>
    <row r="284" spans="1:14" x14ac:dyDescent="0.25">
      <c r="A284" s="588" t="s">
        <v>207</v>
      </c>
      <c r="B284" s="591"/>
      <c r="C284" s="591"/>
      <c r="D284" s="591"/>
      <c r="E284" s="592"/>
      <c r="F284" s="50">
        <v>0</v>
      </c>
      <c r="G284" s="50">
        <v>0</v>
      </c>
      <c r="H284" s="50">
        <v>20</v>
      </c>
      <c r="I284" s="50">
        <v>20</v>
      </c>
      <c r="J284" s="50">
        <v>20</v>
      </c>
      <c r="K284" s="50">
        <v>0</v>
      </c>
      <c r="L284" s="50">
        <v>20</v>
      </c>
      <c r="M284" s="50">
        <v>20</v>
      </c>
      <c r="N284" s="50">
        <v>20</v>
      </c>
    </row>
    <row r="285" spans="1:14" x14ac:dyDescent="0.25">
      <c r="A285" s="206"/>
      <c r="B285" s="207"/>
      <c r="C285" s="105" t="s">
        <v>208</v>
      </c>
      <c r="D285" s="106" t="s">
        <v>125</v>
      </c>
      <c r="E285" s="117" t="s">
        <v>209</v>
      </c>
      <c r="F285" s="43">
        <v>0</v>
      </c>
      <c r="G285" s="43">
        <v>0</v>
      </c>
      <c r="H285" s="43">
        <v>20</v>
      </c>
      <c r="I285" s="43">
        <v>20</v>
      </c>
      <c r="J285" s="43">
        <v>20</v>
      </c>
      <c r="K285" s="43">
        <v>0</v>
      </c>
      <c r="L285" s="43">
        <v>20</v>
      </c>
      <c r="M285" s="43">
        <v>20</v>
      </c>
      <c r="N285" s="43">
        <v>20</v>
      </c>
    </row>
    <row r="286" spans="1:14" x14ac:dyDescent="0.25">
      <c r="A286" s="588" t="s">
        <v>274</v>
      </c>
      <c r="B286" s="589"/>
      <c r="C286" s="589"/>
      <c r="D286" s="589"/>
      <c r="E286" s="590"/>
      <c r="F286" s="50">
        <v>0</v>
      </c>
      <c r="G286" s="50">
        <v>0</v>
      </c>
      <c r="H286" s="50">
        <v>20</v>
      </c>
      <c r="I286" s="50">
        <v>20</v>
      </c>
      <c r="J286" s="50">
        <v>20</v>
      </c>
      <c r="K286" s="50">
        <v>0</v>
      </c>
      <c r="L286" s="50">
        <v>20</v>
      </c>
      <c r="M286" s="50">
        <v>20</v>
      </c>
      <c r="N286" s="50">
        <v>20</v>
      </c>
    </row>
    <row r="287" spans="1:14" x14ac:dyDescent="0.25">
      <c r="A287" s="206"/>
      <c r="B287" s="207"/>
      <c r="C287" s="105" t="s">
        <v>281</v>
      </c>
      <c r="D287" s="106" t="s">
        <v>136</v>
      </c>
      <c r="E287" s="117" t="s">
        <v>348</v>
      </c>
      <c r="F287" s="43">
        <v>0</v>
      </c>
      <c r="G287" s="43">
        <v>0</v>
      </c>
      <c r="H287" s="43">
        <v>20</v>
      </c>
      <c r="I287" s="43">
        <v>20</v>
      </c>
      <c r="J287" s="43">
        <v>20</v>
      </c>
      <c r="K287" s="43">
        <v>0</v>
      </c>
      <c r="L287" s="43">
        <v>20</v>
      </c>
      <c r="M287" s="43">
        <v>20</v>
      </c>
      <c r="N287" s="43">
        <v>20</v>
      </c>
    </row>
    <row r="288" spans="1:14" x14ac:dyDescent="0.25">
      <c r="A288" s="110" t="s">
        <v>353</v>
      </c>
      <c r="B288" s="633" t="s">
        <v>354</v>
      </c>
      <c r="C288" s="634"/>
      <c r="D288" s="634"/>
      <c r="E288" s="635"/>
      <c r="F288" s="34">
        <v>0</v>
      </c>
      <c r="G288" s="34">
        <v>0</v>
      </c>
      <c r="H288" s="34">
        <v>10</v>
      </c>
      <c r="I288" s="34">
        <v>10</v>
      </c>
      <c r="J288" s="34">
        <v>10</v>
      </c>
      <c r="K288" s="34">
        <v>0</v>
      </c>
      <c r="L288" s="34">
        <v>10</v>
      </c>
      <c r="M288" s="34">
        <v>10</v>
      </c>
      <c r="N288" s="34">
        <v>10</v>
      </c>
    </row>
    <row r="289" spans="1:14" x14ac:dyDescent="0.25">
      <c r="A289" s="596" t="s">
        <v>355</v>
      </c>
      <c r="B289" s="597"/>
      <c r="C289" s="598" t="s">
        <v>356</v>
      </c>
      <c r="D289" s="636"/>
      <c r="E289" s="637"/>
      <c r="F289" s="37">
        <v>0</v>
      </c>
      <c r="G289" s="37">
        <v>0</v>
      </c>
      <c r="H289" s="37">
        <v>10</v>
      </c>
      <c r="I289" s="37">
        <v>10</v>
      </c>
      <c r="J289" s="37">
        <v>10</v>
      </c>
      <c r="K289" s="37">
        <v>0</v>
      </c>
      <c r="L289" s="37">
        <v>10</v>
      </c>
      <c r="M289" s="37">
        <v>10</v>
      </c>
      <c r="N289" s="37">
        <v>10</v>
      </c>
    </row>
    <row r="290" spans="1:14" x14ac:dyDescent="0.25">
      <c r="A290" s="588" t="s">
        <v>120</v>
      </c>
      <c r="B290" s="589"/>
      <c r="C290" s="589"/>
      <c r="D290" s="589"/>
      <c r="E290" s="590"/>
      <c r="F290" s="50">
        <v>0</v>
      </c>
      <c r="G290" s="50">
        <v>0</v>
      </c>
      <c r="H290" s="50">
        <v>10</v>
      </c>
      <c r="I290" s="50">
        <v>10</v>
      </c>
      <c r="J290" s="50">
        <v>10</v>
      </c>
      <c r="K290" s="50">
        <v>0</v>
      </c>
      <c r="L290" s="50">
        <v>10</v>
      </c>
      <c r="M290" s="50">
        <v>10</v>
      </c>
      <c r="N290" s="50">
        <v>10</v>
      </c>
    </row>
    <row r="291" spans="1:14" x14ac:dyDescent="0.25">
      <c r="A291" s="206"/>
      <c r="B291" s="207"/>
      <c r="C291" s="105" t="s">
        <v>121</v>
      </c>
      <c r="D291" s="106" t="s">
        <v>122</v>
      </c>
      <c r="E291" s="117" t="s">
        <v>220</v>
      </c>
      <c r="F291" s="43">
        <v>0</v>
      </c>
      <c r="G291" s="43">
        <v>0</v>
      </c>
      <c r="H291" s="43">
        <v>10</v>
      </c>
      <c r="I291" s="43">
        <v>10</v>
      </c>
      <c r="J291" s="43">
        <v>10</v>
      </c>
      <c r="K291" s="43">
        <v>0</v>
      </c>
      <c r="L291" s="43">
        <v>10</v>
      </c>
      <c r="M291" s="43">
        <v>10</v>
      </c>
      <c r="N291" s="43">
        <v>10</v>
      </c>
    </row>
    <row r="292" spans="1:14" x14ac:dyDescent="0.25">
      <c r="A292" s="206"/>
      <c r="B292" s="207"/>
      <c r="C292" s="105"/>
      <c r="D292" s="106"/>
      <c r="E292" s="117"/>
      <c r="F292" s="43"/>
      <c r="G292" s="211"/>
      <c r="H292" s="211"/>
      <c r="I292" s="211"/>
      <c r="J292" s="138"/>
      <c r="K292" s="138"/>
      <c r="L292" s="212"/>
      <c r="M292" s="212"/>
      <c r="N292" s="212"/>
    </row>
    <row r="295" spans="1:14" ht="18.75" x14ac:dyDescent="0.25">
      <c r="A295" s="144" t="s">
        <v>358</v>
      </c>
      <c r="B295" s="145"/>
      <c r="C295" s="3"/>
      <c r="D295" s="146"/>
      <c r="E295" s="3"/>
      <c r="F295" s="3"/>
    </row>
    <row r="296" spans="1:14" ht="15.75" thickBot="1" x14ac:dyDescent="0.3"/>
    <row r="297" spans="1:14" x14ac:dyDescent="0.25">
      <c r="A297" s="8"/>
      <c r="B297" s="9"/>
      <c r="C297" s="8"/>
      <c r="D297" s="80"/>
      <c r="E297" s="10" t="s">
        <v>0</v>
      </c>
      <c r="F297" s="81" t="s">
        <v>1</v>
      </c>
      <c r="G297" s="81" t="s">
        <v>1</v>
      </c>
      <c r="H297" s="82"/>
      <c r="I297" s="111"/>
      <c r="J297" s="186" t="s">
        <v>191</v>
      </c>
      <c r="K297" s="280" t="s">
        <v>193</v>
      </c>
      <c r="L297" s="191" t="s">
        <v>5</v>
      </c>
      <c r="M297" s="191" t="s">
        <v>5</v>
      </c>
      <c r="N297" s="191" t="s">
        <v>5</v>
      </c>
    </row>
    <row r="298" spans="1:14" ht="18.75" x14ac:dyDescent="0.3">
      <c r="A298" s="13"/>
      <c r="B298" s="14"/>
      <c r="C298" s="15"/>
      <c r="D298" s="83"/>
      <c r="E298" s="16" t="s">
        <v>2</v>
      </c>
      <c r="F298" s="85" t="s">
        <v>3</v>
      </c>
      <c r="G298" s="85" t="s">
        <v>3</v>
      </c>
      <c r="H298" s="84" t="s">
        <v>573</v>
      </c>
      <c r="I298" s="112" t="s">
        <v>590</v>
      </c>
      <c r="J298" s="189" t="s">
        <v>192</v>
      </c>
      <c r="K298" s="190" t="s">
        <v>192</v>
      </c>
      <c r="L298" s="191" t="s">
        <v>6</v>
      </c>
      <c r="M298" s="191" t="s">
        <v>6</v>
      </c>
      <c r="N298" s="191" t="s">
        <v>6</v>
      </c>
    </row>
    <row r="299" spans="1:14" x14ac:dyDescent="0.25">
      <c r="A299" s="19"/>
      <c r="B299" s="20"/>
      <c r="C299" s="86"/>
      <c r="D299" s="87"/>
      <c r="E299" s="88" t="s">
        <v>4</v>
      </c>
      <c r="F299" s="84" t="s">
        <v>5</v>
      </c>
      <c r="G299" s="84" t="s">
        <v>5</v>
      </c>
      <c r="H299" s="84" t="s">
        <v>574</v>
      </c>
      <c r="I299" s="112" t="s">
        <v>591</v>
      </c>
      <c r="J299" s="192"/>
      <c r="K299" s="193"/>
      <c r="L299" s="191" t="s">
        <v>195</v>
      </c>
      <c r="M299" s="191" t="s">
        <v>196</v>
      </c>
      <c r="N299" s="191" t="s">
        <v>197</v>
      </c>
    </row>
    <row r="300" spans="1:14" x14ac:dyDescent="0.25">
      <c r="A300" s="23"/>
      <c r="B300" s="24"/>
      <c r="C300" s="89"/>
      <c r="D300" s="90"/>
      <c r="E300" s="26"/>
      <c r="F300" s="84" t="s">
        <v>6</v>
      </c>
      <c r="G300" s="84" t="s">
        <v>6</v>
      </c>
      <c r="H300" s="84" t="s">
        <v>6</v>
      </c>
      <c r="I300" s="112" t="s">
        <v>6</v>
      </c>
      <c r="J300" s="192"/>
      <c r="K300" s="193"/>
      <c r="L300" s="191"/>
      <c r="M300" s="191"/>
      <c r="N300" s="191"/>
    </row>
    <row r="301" spans="1:14" ht="15.75" thickBot="1" x14ac:dyDescent="0.3">
      <c r="A301" s="27"/>
      <c r="B301" s="28"/>
      <c r="C301" s="91"/>
      <c r="D301" s="92"/>
      <c r="E301" s="93" t="s">
        <v>7</v>
      </c>
      <c r="F301" s="94" t="s">
        <v>113</v>
      </c>
      <c r="G301" s="94" t="s">
        <v>114</v>
      </c>
      <c r="H301" s="94" t="s">
        <v>194</v>
      </c>
      <c r="I301" s="113" t="s">
        <v>194</v>
      </c>
      <c r="J301" s="198">
        <v>2016</v>
      </c>
      <c r="K301" s="199">
        <v>2016</v>
      </c>
      <c r="L301" s="191"/>
      <c r="M301" s="191"/>
      <c r="N301" s="191"/>
    </row>
    <row r="302" spans="1:14" ht="15.75" thickTop="1" x14ac:dyDescent="0.25">
      <c r="A302" s="95" t="s">
        <v>359</v>
      </c>
      <c r="B302" s="96"/>
      <c r="C302" s="97"/>
      <c r="D302" s="98"/>
      <c r="E302" s="99"/>
      <c r="F302" s="345">
        <f>F303+F334</f>
        <v>3824.11</v>
      </c>
      <c r="G302" s="345">
        <f>G303+G334</f>
        <v>3966.6899999999996</v>
      </c>
      <c r="H302" s="345">
        <f>H303+H334</f>
        <v>6160</v>
      </c>
      <c r="I302" s="345">
        <f>I303+I334</f>
        <v>16910</v>
      </c>
      <c r="J302" s="345">
        <f t="shared" ref="J302:L302" si="16">J303+J334</f>
        <v>6860</v>
      </c>
      <c r="K302" s="345">
        <f t="shared" si="16"/>
        <v>10000</v>
      </c>
      <c r="L302" s="345">
        <f t="shared" si="16"/>
        <v>16860</v>
      </c>
      <c r="M302" s="345">
        <f t="shared" ref="M302:N302" si="17">M303+M334</f>
        <v>16860</v>
      </c>
      <c r="N302" s="345">
        <f t="shared" si="17"/>
        <v>16860</v>
      </c>
    </row>
    <row r="303" spans="1:14" x14ac:dyDescent="0.25">
      <c r="A303" s="101" t="s">
        <v>360</v>
      </c>
      <c r="B303" s="228" t="s">
        <v>361</v>
      </c>
      <c r="C303" s="229"/>
      <c r="D303" s="230"/>
      <c r="E303" s="231"/>
      <c r="F303" s="102">
        <f>F304+F327+F331</f>
        <v>2867.88</v>
      </c>
      <c r="G303" s="102">
        <v>3471.2</v>
      </c>
      <c r="H303" s="102">
        <f>H304+H327+H331</f>
        <v>4460</v>
      </c>
      <c r="I303" s="102">
        <v>5040</v>
      </c>
      <c r="J303" s="102">
        <v>5140</v>
      </c>
      <c r="K303" s="102">
        <v>0</v>
      </c>
      <c r="L303" s="102">
        <v>5140</v>
      </c>
      <c r="M303" s="102">
        <v>5140</v>
      </c>
      <c r="N303" s="102">
        <v>5140</v>
      </c>
    </row>
    <row r="304" spans="1:14" x14ac:dyDescent="0.25">
      <c r="A304" s="640"/>
      <c r="B304" s="612"/>
      <c r="C304" s="232" t="s">
        <v>362</v>
      </c>
      <c r="D304" s="598" t="s">
        <v>361</v>
      </c>
      <c r="E304" s="637"/>
      <c r="F304" s="37">
        <f>F311+F313</f>
        <v>2802.88</v>
      </c>
      <c r="G304" s="37">
        <f>G311+G314+G325</f>
        <v>3471.2000000000003</v>
      </c>
      <c r="H304" s="37">
        <f>H309+H311+H313</f>
        <v>4350</v>
      </c>
      <c r="I304" s="251">
        <f>I305+I309+I311+I313</f>
        <v>4930</v>
      </c>
      <c r="J304" s="251">
        <v>5030</v>
      </c>
      <c r="K304" s="251">
        <v>0</v>
      </c>
      <c r="L304" s="251">
        <v>5030</v>
      </c>
      <c r="M304" s="251">
        <v>5030</v>
      </c>
      <c r="N304" s="251">
        <v>5030</v>
      </c>
    </row>
    <row r="305" spans="1:14" ht="15.75" thickBot="1" x14ac:dyDescent="0.3">
      <c r="A305" s="601" t="s">
        <v>138</v>
      </c>
      <c r="B305" s="602"/>
      <c r="C305" s="602"/>
      <c r="D305" s="602"/>
      <c r="E305" s="603"/>
      <c r="F305" s="215">
        <v>0</v>
      </c>
      <c r="G305" s="215">
        <v>0</v>
      </c>
      <c r="H305" s="215">
        <v>0</v>
      </c>
      <c r="I305" s="215">
        <v>80</v>
      </c>
      <c r="J305" s="215">
        <v>80</v>
      </c>
      <c r="K305" s="215">
        <v>0</v>
      </c>
      <c r="L305" s="215">
        <v>80</v>
      </c>
      <c r="M305" s="215">
        <v>80</v>
      </c>
      <c r="N305" s="215">
        <v>80</v>
      </c>
    </row>
    <row r="306" spans="1:14" ht="15.75" thickBot="1" x14ac:dyDescent="0.3">
      <c r="A306" s="216"/>
      <c r="B306" s="217"/>
      <c r="C306" s="220">
        <v>625002</v>
      </c>
      <c r="D306" s="218" t="s">
        <v>122</v>
      </c>
      <c r="E306" s="219" t="s">
        <v>205</v>
      </c>
      <c r="F306" s="219">
        <v>0</v>
      </c>
      <c r="G306" s="219">
        <v>0</v>
      </c>
      <c r="H306" s="219">
        <v>0</v>
      </c>
      <c r="I306" s="219">
        <v>50</v>
      </c>
      <c r="J306" s="219">
        <v>50</v>
      </c>
      <c r="K306" s="219">
        <v>0</v>
      </c>
      <c r="L306" s="219">
        <v>50</v>
      </c>
      <c r="M306" s="219">
        <v>50</v>
      </c>
      <c r="N306" s="219">
        <v>50</v>
      </c>
    </row>
    <row r="307" spans="1:14" ht="15.75" thickBot="1" x14ac:dyDescent="0.3">
      <c r="A307" s="221"/>
      <c r="B307" s="222"/>
      <c r="C307" s="223" t="s">
        <v>145</v>
      </c>
      <c r="D307" s="224" t="s">
        <v>125</v>
      </c>
      <c r="E307" s="225" t="s">
        <v>147</v>
      </c>
      <c r="F307" s="226">
        <v>0</v>
      </c>
      <c r="G307" s="226">
        <v>0</v>
      </c>
      <c r="H307" s="226">
        <v>0</v>
      </c>
      <c r="I307" s="226">
        <v>10</v>
      </c>
      <c r="J307" s="226">
        <v>10</v>
      </c>
      <c r="K307" s="226">
        <v>0</v>
      </c>
      <c r="L307" s="226">
        <v>10</v>
      </c>
      <c r="M307" s="226">
        <v>10</v>
      </c>
      <c r="N307" s="226">
        <v>10</v>
      </c>
    </row>
    <row r="308" spans="1:14" ht="15.75" thickBot="1" x14ac:dyDescent="0.3">
      <c r="A308" s="216"/>
      <c r="B308" s="217"/>
      <c r="C308" s="220">
        <v>625007</v>
      </c>
      <c r="D308" s="218" t="s">
        <v>136</v>
      </c>
      <c r="E308" s="219" t="s">
        <v>357</v>
      </c>
      <c r="F308" s="219">
        <v>0</v>
      </c>
      <c r="G308" s="219">
        <v>0</v>
      </c>
      <c r="H308" s="219">
        <v>0</v>
      </c>
      <c r="I308" s="219">
        <v>20</v>
      </c>
      <c r="J308" s="219">
        <v>20</v>
      </c>
      <c r="K308" s="219">
        <v>0</v>
      </c>
      <c r="L308" s="219">
        <v>20</v>
      </c>
      <c r="M308" s="219">
        <v>20</v>
      </c>
      <c r="N308" s="219">
        <v>20</v>
      </c>
    </row>
    <row r="309" spans="1:14" x14ac:dyDescent="0.25">
      <c r="A309" s="588" t="s">
        <v>207</v>
      </c>
      <c r="B309" s="591"/>
      <c r="C309" s="591"/>
      <c r="D309" s="591"/>
      <c r="E309" s="592"/>
      <c r="F309" s="50">
        <v>0</v>
      </c>
      <c r="G309" s="50">
        <v>0</v>
      </c>
      <c r="H309" s="50">
        <v>50</v>
      </c>
      <c r="I309" s="252">
        <v>50</v>
      </c>
      <c r="J309" s="50">
        <v>50</v>
      </c>
      <c r="K309" s="50">
        <v>0</v>
      </c>
      <c r="L309" s="50">
        <v>50</v>
      </c>
      <c r="M309" s="50">
        <v>50</v>
      </c>
      <c r="N309" s="50">
        <v>50</v>
      </c>
    </row>
    <row r="310" spans="1:14" x14ac:dyDescent="0.25">
      <c r="A310" s="206"/>
      <c r="B310" s="207"/>
      <c r="C310" s="105" t="s">
        <v>244</v>
      </c>
      <c r="D310" s="106" t="s">
        <v>122</v>
      </c>
      <c r="E310" s="117" t="s">
        <v>363</v>
      </c>
      <c r="F310" s="43">
        <v>0</v>
      </c>
      <c r="G310" s="43">
        <v>0</v>
      </c>
      <c r="H310" s="43">
        <v>50</v>
      </c>
      <c r="I310" s="253">
        <v>50</v>
      </c>
      <c r="J310" s="249">
        <v>50</v>
      </c>
      <c r="K310" s="43">
        <v>0</v>
      </c>
      <c r="L310" s="43">
        <v>50</v>
      </c>
      <c r="M310" s="43">
        <v>50</v>
      </c>
      <c r="N310" s="43">
        <v>50</v>
      </c>
    </row>
    <row r="311" spans="1:14" x14ac:dyDescent="0.25">
      <c r="A311" s="588" t="s">
        <v>264</v>
      </c>
      <c r="B311" s="589"/>
      <c r="C311" s="589"/>
      <c r="D311" s="589"/>
      <c r="E311" s="590"/>
      <c r="F311" s="50">
        <v>105</v>
      </c>
      <c r="G311" s="50">
        <v>101.97</v>
      </c>
      <c r="H311" s="50">
        <v>250</v>
      </c>
      <c r="I311" s="254">
        <v>250</v>
      </c>
      <c r="J311" s="173">
        <v>250</v>
      </c>
      <c r="K311" s="50">
        <v>0</v>
      </c>
      <c r="L311" s="50">
        <v>250</v>
      </c>
      <c r="M311" s="50">
        <v>250</v>
      </c>
      <c r="N311" s="50">
        <v>250</v>
      </c>
    </row>
    <row r="312" spans="1:14" x14ac:dyDescent="0.25">
      <c r="A312" s="206"/>
      <c r="B312" s="207"/>
      <c r="C312" s="105" t="s">
        <v>364</v>
      </c>
      <c r="D312" s="106" t="s">
        <v>125</v>
      </c>
      <c r="E312" s="117" t="s">
        <v>365</v>
      </c>
      <c r="F312" s="43">
        <v>105</v>
      </c>
      <c r="G312" s="43">
        <v>101.97</v>
      </c>
      <c r="H312" s="43">
        <v>250</v>
      </c>
      <c r="I312" s="253">
        <v>250</v>
      </c>
      <c r="J312" s="249">
        <v>250</v>
      </c>
      <c r="K312" s="43">
        <v>0</v>
      </c>
      <c r="L312" s="43">
        <v>250</v>
      </c>
      <c r="M312" s="43">
        <v>250</v>
      </c>
      <c r="N312" s="43">
        <v>250</v>
      </c>
    </row>
    <row r="313" spans="1:14" x14ac:dyDescent="0.25">
      <c r="A313" s="588" t="s">
        <v>120</v>
      </c>
      <c r="B313" s="589"/>
      <c r="C313" s="589"/>
      <c r="D313" s="589"/>
      <c r="E313" s="590"/>
      <c r="F313" s="50">
        <f>F314+F325</f>
        <v>2697.88</v>
      </c>
      <c r="G313" s="50">
        <f>G314+G325</f>
        <v>3369.2300000000005</v>
      </c>
      <c r="H313" s="50">
        <f>H314+H325</f>
        <v>4050</v>
      </c>
      <c r="I313" s="254">
        <f>I314+I325+I326</f>
        <v>4550</v>
      </c>
      <c r="J313" s="254">
        <v>4650</v>
      </c>
      <c r="K313" s="254">
        <v>0</v>
      </c>
      <c r="L313" s="254">
        <v>4650</v>
      </c>
      <c r="M313" s="254">
        <v>4650</v>
      </c>
      <c r="N313" s="254">
        <v>4650</v>
      </c>
    </row>
    <row r="314" spans="1:14" x14ac:dyDescent="0.25">
      <c r="A314" s="233"/>
      <c r="B314" s="207"/>
      <c r="C314" s="105" t="s">
        <v>121</v>
      </c>
      <c r="D314" s="175" t="s">
        <v>136</v>
      </c>
      <c r="E314" s="234" t="s">
        <v>366</v>
      </c>
      <c r="F314" s="47">
        <f>F315+F316+F317+F318</f>
        <v>1824.0500000000002</v>
      </c>
      <c r="G314" s="47">
        <f>G315+G316+G317+G318+G319+G324</f>
        <v>2183.3500000000004</v>
      </c>
      <c r="H314" s="47">
        <f>H315+H316+H317+H318+H320+H321+H322+H323</f>
        <v>2300</v>
      </c>
      <c r="I314" s="47">
        <f>I315+I316+I317+I318+I320+I321+I322+I323</f>
        <v>2300</v>
      </c>
      <c r="J314" s="47">
        <v>2400</v>
      </c>
      <c r="K314" s="47">
        <v>0</v>
      </c>
      <c r="L314" s="47">
        <v>2400</v>
      </c>
      <c r="M314" s="47">
        <v>2400</v>
      </c>
      <c r="N314" s="47">
        <v>2400</v>
      </c>
    </row>
    <row r="315" spans="1:14" x14ac:dyDescent="0.25">
      <c r="A315" s="206"/>
      <c r="B315" s="207"/>
      <c r="C315" s="105"/>
      <c r="D315" s="106"/>
      <c r="E315" s="117" t="s">
        <v>367</v>
      </c>
      <c r="F315" s="43">
        <v>838.24</v>
      </c>
      <c r="G315" s="43">
        <v>926.65</v>
      </c>
      <c r="H315" s="43">
        <v>900</v>
      </c>
      <c r="I315" s="253">
        <v>900</v>
      </c>
      <c r="J315" s="249">
        <v>900</v>
      </c>
      <c r="K315" s="43">
        <v>0</v>
      </c>
      <c r="L315" s="43">
        <v>900</v>
      </c>
      <c r="M315" s="43">
        <v>900</v>
      </c>
      <c r="N315" s="43">
        <v>900</v>
      </c>
    </row>
    <row r="316" spans="1:14" x14ac:dyDescent="0.25">
      <c r="A316" s="206"/>
      <c r="B316" s="207">
        <v>132</v>
      </c>
      <c r="C316" s="105"/>
      <c r="D316" s="106"/>
      <c r="E316" s="117" t="s">
        <v>368</v>
      </c>
      <c r="F316" s="43">
        <v>418.08</v>
      </c>
      <c r="G316" s="43">
        <v>159.87</v>
      </c>
      <c r="H316" s="43">
        <v>350</v>
      </c>
      <c r="I316" s="253">
        <v>350</v>
      </c>
      <c r="J316" s="249">
        <v>350</v>
      </c>
      <c r="K316" s="43">
        <v>0</v>
      </c>
      <c r="L316" s="43">
        <v>350</v>
      </c>
      <c r="M316" s="43">
        <v>350</v>
      </c>
      <c r="N316" s="43">
        <v>350</v>
      </c>
    </row>
    <row r="317" spans="1:14" x14ac:dyDescent="0.25">
      <c r="A317" s="206"/>
      <c r="B317" s="207"/>
      <c r="C317" s="105"/>
      <c r="D317" s="106"/>
      <c r="E317" s="117" t="s">
        <v>368</v>
      </c>
      <c r="F317" s="43">
        <v>527.85</v>
      </c>
      <c r="G317" s="43">
        <v>955.67</v>
      </c>
      <c r="H317" s="43">
        <v>600</v>
      </c>
      <c r="I317" s="253">
        <v>600</v>
      </c>
      <c r="J317" s="249">
        <v>700</v>
      </c>
      <c r="K317" s="43">
        <v>0</v>
      </c>
      <c r="L317" s="43">
        <v>700</v>
      </c>
      <c r="M317" s="43">
        <v>700</v>
      </c>
      <c r="N317" s="43">
        <v>700</v>
      </c>
    </row>
    <row r="318" spans="1:14" x14ac:dyDescent="0.25">
      <c r="A318" s="206"/>
      <c r="B318" s="207"/>
      <c r="C318" s="105"/>
      <c r="D318" s="106"/>
      <c r="E318" s="117" t="s">
        <v>369</v>
      </c>
      <c r="F318" s="43">
        <v>39.880000000000003</v>
      </c>
      <c r="G318" s="43">
        <v>7.82</v>
      </c>
      <c r="H318" s="43">
        <v>100</v>
      </c>
      <c r="I318" s="253">
        <v>100</v>
      </c>
      <c r="J318" s="249">
        <v>100</v>
      </c>
      <c r="K318" s="43">
        <v>0</v>
      </c>
      <c r="L318" s="43">
        <v>100</v>
      </c>
      <c r="M318" s="43">
        <v>100</v>
      </c>
      <c r="N318" s="43">
        <v>100</v>
      </c>
    </row>
    <row r="319" spans="1:14" x14ac:dyDescent="0.25">
      <c r="A319" s="206"/>
      <c r="B319" s="259">
        <v>132</v>
      </c>
      <c r="C319" s="105"/>
      <c r="D319" s="106"/>
      <c r="E319" s="117" t="s">
        <v>369</v>
      </c>
      <c r="F319" s="43">
        <v>0</v>
      </c>
      <c r="G319" s="43">
        <v>97.34</v>
      </c>
      <c r="H319" s="43">
        <v>0</v>
      </c>
      <c r="I319" s="253">
        <v>0</v>
      </c>
      <c r="J319" s="249">
        <v>0</v>
      </c>
      <c r="K319" s="43">
        <v>0</v>
      </c>
      <c r="L319" s="43">
        <v>0</v>
      </c>
      <c r="M319" s="43">
        <v>0</v>
      </c>
      <c r="N319" s="43">
        <v>0</v>
      </c>
    </row>
    <row r="320" spans="1:14" x14ac:dyDescent="0.25">
      <c r="A320" s="206"/>
      <c r="B320" s="207"/>
      <c r="C320" s="105"/>
      <c r="D320" s="106"/>
      <c r="E320" s="117" t="s">
        <v>370</v>
      </c>
      <c r="F320" s="43">
        <v>0</v>
      </c>
      <c r="G320" s="43">
        <v>0</v>
      </c>
      <c r="H320" s="43">
        <v>50</v>
      </c>
      <c r="I320" s="253">
        <v>50</v>
      </c>
      <c r="J320" s="249">
        <v>50</v>
      </c>
      <c r="K320" s="43">
        <v>0</v>
      </c>
      <c r="L320" s="43">
        <v>50</v>
      </c>
      <c r="M320" s="43">
        <v>50</v>
      </c>
      <c r="N320" s="43">
        <v>50</v>
      </c>
    </row>
    <row r="321" spans="1:14" x14ac:dyDescent="0.25">
      <c r="A321" s="206"/>
      <c r="B321" s="207"/>
      <c r="C321" s="105"/>
      <c r="D321" s="106"/>
      <c r="E321" s="117" t="s">
        <v>371</v>
      </c>
      <c r="F321" s="43">
        <v>0</v>
      </c>
      <c r="G321" s="43">
        <v>0</v>
      </c>
      <c r="H321" s="43">
        <v>100</v>
      </c>
      <c r="I321" s="253">
        <v>100</v>
      </c>
      <c r="J321" s="249">
        <v>100</v>
      </c>
      <c r="K321" s="43">
        <v>0</v>
      </c>
      <c r="L321" s="43">
        <v>100</v>
      </c>
      <c r="M321" s="43">
        <v>100</v>
      </c>
      <c r="N321" s="43">
        <v>100</v>
      </c>
    </row>
    <row r="322" spans="1:14" x14ac:dyDescent="0.25">
      <c r="A322" s="206"/>
      <c r="B322" s="207"/>
      <c r="C322" s="105"/>
      <c r="D322" s="106"/>
      <c r="E322" s="117" t="s">
        <v>372</v>
      </c>
      <c r="F322" s="43">
        <v>0</v>
      </c>
      <c r="G322" s="43">
        <v>0</v>
      </c>
      <c r="H322" s="43">
        <v>100</v>
      </c>
      <c r="I322" s="253">
        <v>100</v>
      </c>
      <c r="J322" s="249">
        <v>100</v>
      </c>
      <c r="K322" s="43">
        <v>0</v>
      </c>
      <c r="L322" s="43">
        <v>100</v>
      </c>
      <c r="M322" s="43">
        <v>100</v>
      </c>
      <c r="N322" s="43">
        <v>100</v>
      </c>
    </row>
    <row r="323" spans="1:14" x14ac:dyDescent="0.25">
      <c r="A323" s="206"/>
      <c r="B323" s="207"/>
      <c r="C323" s="105"/>
      <c r="D323" s="106"/>
      <c r="E323" s="117" t="s">
        <v>373</v>
      </c>
      <c r="F323" s="43">
        <v>0</v>
      </c>
      <c r="G323" s="43">
        <v>0</v>
      </c>
      <c r="H323" s="43">
        <v>100</v>
      </c>
      <c r="I323" s="253">
        <v>100</v>
      </c>
      <c r="J323" s="249">
        <v>100</v>
      </c>
      <c r="K323" s="43">
        <v>0</v>
      </c>
      <c r="L323" s="43">
        <v>100</v>
      </c>
      <c r="M323" s="43">
        <v>100</v>
      </c>
      <c r="N323" s="43">
        <v>100</v>
      </c>
    </row>
    <row r="324" spans="1:14" x14ac:dyDescent="0.25">
      <c r="A324" s="206"/>
      <c r="B324" s="207"/>
      <c r="C324" s="105"/>
      <c r="D324" s="106"/>
      <c r="E324" s="117" t="s">
        <v>394</v>
      </c>
      <c r="F324" s="43">
        <v>0</v>
      </c>
      <c r="G324" s="43">
        <v>36</v>
      </c>
      <c r="H324" s="43">
        <v>0</v>
      </c>
      <c r="I324" s="253">
        <v>0</v>
      </c>
      <c r="J324" s="249">
        <v>0</v>
      </c>
      <c r="K324" s="43">
        <v>0</v>
      </c>
      <c r="L324" s="43">
        <v>0</v>
      </c>
      <c r="M324" s="43">
        <v>0</v>
      </c>
      <c r="N324" s="43">
        <v>0</v>
      </c>
    </row>
    <row r="325" spans="1:14" x14ac:dyDescent="0.25">
      <c r="A325" s="206"/>
      <c r="B325" s="207"/>
      <c r="C325" s="105" t="s">
        <v>168</v>
      </c>
      <c r="D325" s="106" t="s">
        <v>140</v>
      </c>
      <c r="E325" s="117" t="s">
        <v>374</v>
      </c>
      <c r="F325" s="43">
        <v>873.83</v>
      </c>
      <c r="G325" s="43">
        <v>1185.8800000000001</v>
      </c>
      <c r="H325" s="43">
        <v>1750</v>
      </c>
      <c r="I325" s="253">
        <v>1750</v>
      </c>
      <c r="J325" s="249">
        <v>1750</v>
      </c>
      <c r="K325" s="43">
        <v>0</v>
      </c>
      <c r="L325" s="43">
        <v>1750</v>
      </c>
      <c r="M325" s="43">
        <v>1750</v>
      </c>
      <c r="N325" s="43">
        <v>1750</v>
      </c>
    </row>
    <row r="326" spans="1:14" x14ac:dyDescent="0.25">
      <c r="A326" s="213"/>
      <c r="B326" s="247"/>
      <c r="C326" s="137">
        <v>637027</v>
      </c>
      <c r="D326" s="106" t="s">
        <v>143</v>
      </c>
      <c r="E326" s="214" t="s">
        <v>395</v>
      </c>
      <c r="F326" s="43">
        <v>0</v>
      </c>
      <c r="G326" s="43">
        <v>0</v>
      </c>
      <c r="H326" s="43">
        <v>0</v>
      </c>
      <c r="I326" s="253">
        <v>500</v>
      </c>
      <c r="J326" s="249">
        <v>500</v>
      </c>
      <c r="K326" s="43">
        <v>0</v>
      </c>
      <c r="L326" s="43">
        <v>500</v>
      </c>
      <c r="M326" s="43">
        <v>500</v>
      </c>
      <c r="N326" s="43">
        <v>500</v>
      </c>
    </row>
    <row r="327" spans="1:14" x14ac:dyDescent="0.25">
      <c r="A327" s="611"/>
      <c r="B327" s="653"/>
      <c r="C327" s="232" t="s">
        <v>375</v>
      </c>
      <c r="D327" s="608" t="s">
        <v>376</v>
      </c>
      <c r="E327" s="642"/>
      <c r="F327" s="172">
        <v>35</v>
      </c>
      <c r="G327" s="172">
        <v>0</v>
      </c>
      <c r="H327" s="172">
        <f>H329+H330</f>
        <v>80</v>
      </c>
      <c r="I327" s="172">
        <v>80</v>
      </c>
      <c r="J327" s="172">
        <v>80</v>
      </c>
      <c r="K327" s="172">
        <v>0</v>
      </c>
      <c r="L327" s="172">
        <v>80</v>
      </c>
      <c r="M327" s="172">
        <v>80</v>
      </c>
      <c r="N327" s="172">
        <v>80</v>
      </c>
    </row>
    <row r="328" spans="1:14" x14ac:dyDescent="0.25">
      <c r="A328" s="588" t="s">
        <v>120</v>
      </c>
      <c r="B328" s="589"/>
      <c r="C328" s="589"/>
      <c r="D328" s="589"/>
      <c r="E328" s="590"/>
      <c r="F328" s="173">
        <v>35</v>
      </c>
      <c r="G328" s="173">
        <v>0</v>
      </c>
      <c r="H328" s="173">
        <v>80</v>
      </c>
      <c r="I328" s="254">
        <v>80</v>
      </c>
      <c r="J328" s="173">
        <v>80</v>
      </c>
      <c r="K328" s="173">
        <v>0</v>
      </c>
      <c r="L328" s="173">
        <v>80</v>
      </c>
      <c r="M328" s="173">
        <v>80</v>
      </c>
      <c r="N328" s="173">
        <v>80</v>
      </c>
    </row>
    <row r="329" spans="1:14" x14ac:dyDescent="0.25">
      <c r="A329" s="206"/>
      <c r="B329" s="207"/>
      <c r="C329" s="105" t="s">
        <v>121</v>
      </c>
      <c r="D329" s="106" t="s">
        <v>122</v>
      </c>
      <c r="E329" s="235" t="s">
        <v>377</v>
      </c>
      <c r="F329" s="249">
        <v>35</v>
      </c>
      <c r="G329" s="249">
        <v>0</v>
      </c>
      <c r="H329" s="249">
        <v>40</v>
      </c>
      <c r="I329" s="253">
        <v>40</v>
      </c>
      <c r="J329" s="249">
        <v>40</v>
      </c>
      <c r="K329" s="249">
        <v>0</v>
      </c>
      <c r="L329" s="249">
        <v>40</v>
      </c>
      <c r="M329" s="249">
        <v>40</v>
      </c>
      <c r="N329" s="249">
        <v>40</v>
      </c>
    </row>
    <row r="330" spans="1:14" x14ac:dyDescent="0.25">
      <c r="A330" s="206"/>
      <c r="B330" s="207"/>
      <c r="C330" s="105" t="s">
        <v>121</v>
      </c>
      <c r="D330" s="106" t="s">
        <v>125</v>
      </c>
      <c r="E330" s="117" t="s">
        <v>378</v>
      </c>
      <c r="F330" s="43">
        <v>0</v>
      </c>
      <c r="G330" s="43">
        <v>0</v>
      </c>
      <c r="H330" s="43">
        <v>40</v>
      </c>
      <c r="I330" s="253">
        <v>40</v>
      </c>
      <c r="J330" s="249">
        <v>40</v>
      </c>
      <c r="K330" s="43">
        <v>0</v>
      </c>
      <c r="L330" s="43">
        <v>40</v>
      </c>
      <c r="M330" s="43">
        <v>40</v>
      </c>
      <c r="N330" s="43">
        <v>40</v>
      </c>
    </row>
    <row r="331" spans="1:14" x14ac:dyDescent="0.25">
      <c r="A331" s="611"/>
      <c r="B331" s="653"/>
      <c r="C331" s="232" t="s">
        <v>379</v>
      </c>
      <c r="D331" s="598" t="s">
        <v>380</v>
      </c>
      <c r="E331" s="642"/>
      <c r="F331" s="37">
        <v>30</v>
      </c>
      <c r="G331" s="37">
        <v>0</v>
      </c>
      <c r="H331" s="37">
        <v>30</v>
      </c>
      <c r="I331" s="251">
        <v>30</v>
      </c>
      <c r="J331" s="37">
        <v>30</v>
      </c>
      <c r="K331" s="37">
        <v>0</v>
      </c>
      <c r="L331" s="37">
        <v>30</v>
      </c>
      <c r="M331" s="37">
        <v>30</v>
      </c>
      <c r="N331" s="37">
        <v>30</v>
      </c>
    </row>
    <row r="332" spans="1:14" x14ac:dyDescent="0.25">
      <c r="A332" s="588" t="s">
        <v>264</v>
      </c>
      <c r="B332" s="589"/>
      <c r="C332" s="589"/>
      <c r="D332" s="589"/>
      <c r="E332" s="590"/>
      <c r="F332" s="50">
        <v>30</v>
      </c>
      <c r="G332" s="50">
        <v>0</v>
      </c>
      <c r="H332" s="50">
        <v>30</v>
      </c>
      <c r="I332" s="254">
        <v>30</v>
      </c>
      <c r="J332" s="173">
        <v>30</v>
      </c>
      <c r="K332" s="50">
        <v>0</v>
      </c>
      <c r="L332" s="50">
        <v>30</v>
      </c>
      <c r="M332" s="50">
        <v>30</v>
      </c>
      <c r="N332" s="50">
        <v>30</v>
      </c>
    </row>
    <row r="333" spans="1:14" x14ac:dyDescent="0.25">
      <c r="A333" s="236"/>
      <c r="B333" s="237"/>
      <c r="C333" s="105" t="s">
        <v>364</v>
      </c>
      <c r="D333" s="238" t="s">
        <v>136</v>
      </c>
      <c r="E333" s="117" t="s">
        <v>365</v>
      </c>
      <c r="F333" s="43">
        <v>30</v>
      </c>
      <c r="G333" s="43">
        <v>0</v>
      </c>
      <c r="H333" s="43">
        <v>30</v>
      </c>
      <c r="I333" s="253">
        <v>30</v>
      </c>
      <c r="J333" s="249">
        <v>30</v>
      </c>
      <c r="K333" s="43">
        <v>0</v>
      </c>
      <c r="L333" s="43">
        <v>30</v>
      </c>
      <c r="M333" s="43">
        <v>30</v>
      </c>
      <c r="N333" s="43">
        <v>30</v>
      </c>
    </row>
    <row r="334" spans="1:14" x14ac:dyDescent="0.25">
      <c r="A334" s="101" t="s">
        <v>381</v>
      </c>
      <c r="B334" s="239" t="s">
        <v>382</v>
      </c>
      <c r="C334" s="240"/>
      <c r="D334" s="241"/>
      <c r="E334" s="242"/>
      <c r="F334" s="210">
        <f>F335+F351+F364</f>
        <v>956.23</v>
      </c>
      <c r="G334" s="210">
        <f>G335+G351</f>
        <v>495.49</v>
      </c>
      <c r="H334" s="210">
        <f>H335+H351+H364</f>
        <v>1700</v>
      </c>
      <c r="I334" s="210">
        <f>I335+I351+I364</f>
        <v>11870</v>
      </c>
      <c r="J334" s="210">
        <v>1720</v>
      </c>
      <c r="K334" s="210">
        <v>10000</v>
      </c>
      <c r="L334" s="210">
        <v>11720</v>
      </c>
      <c r="M334" s="210">
        <v>11720</v>
      </c>
      <c r="N334" s="210">
        <v>11720</v>
      </c>
    </row>
    <row r="335" spans="1:14" x14ac:dyDescent="0.25">
      <c r="A335" s="243"/>
      <c r="B335" s="244"/>
      <c r="C335" s="232" t="s">
        <v>379</v>
      </c>
      <c r="D335" s="608" t="s">
        <v>380</v>
      </c>
      <c r="E335" s="642"/>
      <c r="F335" s="172">
        <f>F338+F346</f>
        <v>510.34000000000003</v>
      </c>
      <c r="G335" s="172">
        <f>G338+G346</f>
        <v>83.9</v>
      </c>
      <c r="H335" s="172">
        <f>H336+H338+H344+H346</f>
        <v>820</v>
      </c>
      <c r="I335" s="172">
        <f>I336+I338+I344+I346</f>
        <v>820</v>
      </c>
      <c r="J335" s="172">
        <v>820</v>
      </c>
      <c r="K335" s="172">
        <v>0</v>
      </c>
      <c r="L335" s="172">
        <v>820</v>
      </c>
      <c r="M335" s="172">
        <v>820</v>
      </c>
      <c r="N335" s="172">
        <v>820</v>
      </c>
    </row>
    <row r="336" spans="1:14" x14ac:dyDescent="0.25">
      <c r="A336" s="588" t="s">
        <v>318</v>
      </c>
      <c r="B336" s="589"/>
      <c r="C336" s="589"/>
      <c r="D336" s="589"/>
      <c r="E336" s="590"/>
      <c r="F336" s="50"/>
      <c r="G336" s="50">
        <v>0</v>
      </c>
      <c r="H336" s="50">
        <v>0</v>
      </c>
      <c r="I336" s="50">
        <v>0</v>
      </c>
      <c r="J336" s="50">
        <v>0</v>
      </c>
      <c r="K336" s="50">
        <v>0</v>
      </c>
      <c r="L336" s="50">
        <v>0</v>
      </c>
      <c r="M336" s="50">
        <v>0</v>
      </c>
      <c r="N336" s="50">
        <v>0</v>
      </c>
    </row>
    <row r="337" spans="1:14" x14ac:dyDescent="0.25">
      <c r="A337" s="207">
        <v>41</v>
      </c>
      <c r="B337" s="245" t="s">
        <v>319</v>
      </c>
      <c r="C337" s="106">
        <v>1</v>
      </c>
      <c r="D337" s="246" t="s">
        <v>383</v>
      </c>
      <c r="E337" s="43"/>
      <c r="F337" s="43"/>
      <c r="G337" s="43">
        <v>0</v>
      </c>
      <c r="H337" s="253">
        <v>0</v>
      </c>
      <c r="I337" s="253">
        <v>0</v>
      </c>
      <c r="J337" s="253">
        <v>0</v>
      </c>
      <c r="K337" s="253">
        <v>0</v>
      </c>
      <c r="L337" s="253">
        <v>0</v>
      </c>
      <c r="M337" s="253">
        <v>0</v>
      </c>
      <c r="N337" s="253">
        <v>0</v>
      </c>
    </row>
    <row r="338" spans="1:14" x14ac:dyDescent="0.25">
      <c r="A338" s="588" t="s">
        <v>207</v>
      </c>
      <c r="B338" s="589"/>
      <c r="C338" s="589"/>
      <c r="D338" s="589"/>
      <c r="E338" s="590"/>
      <c r="F338" s="173">
        <v>40.340000000000003</v>
      </c>
      <c r="G338" s="173">
        <v>29.9</v>
      </c>
      <c r="H338" s="173">
        <v>190</v>
      </c>
      <c r="I338" s="173">
        <v>190</v>
      </c>
      <c r="J338" s="173">
        <v>190</v>
      </c>
      <c r="K338" s="173">
        <v>0</v>
      </c>
      <c r="L338" s="173">
        <v>190</v>
      </c>
      <c r="M338" s="173">
        <v>190</v>
      </c>
      <c r="N338" s="173">
        <v>190</v>
      </c>
    </row>
    <row r="339" spans="1:14" x14ac:dyDescent="0.25">
      <c r="A339" s="233"/>
      <c r="B339" s="207"/>
      <c r="C339" s="105" t="s">
        <v>208</v>
      </c>
      <c r="D339" s="175">
        <v>2</v>
      </c>
      <c r="E339" s="234" t="s">
        <v>246</v>
      </c>
      <c r="F339" s="47">
        <f>F342+F343</f>
        <v>40.340000000000003</v>
      </c>
      <c r="G339" s="47">
        <v>29.9</v>
      </c>
      <c r="H339" s="47">
        <f>H340+H341+H343</f>
        <v>190</v>
      </c>
      <c r="I339" s="47">
        <v>190</v>
      </c>
      <c r="J339" s="47">
        <v>190</v>
      </c>
      <c r="K339" s="47">
        <v>0</v>
      </c>
      <c r="L339" s="47">
        <v>190</v>
      </c>
      <c r="M339" s="47">
        <v>190</v>
      </c>
      <c r="N339" s="47">
        <v>190</v>
      </c>
    </row>
    <row r="340" spans="1:14" x14ac:dyDescent="0.25">
      <c r="A340" s="213"/>
      <c r="B340" s="207">
        <v>111</v>
      </c>
      <c r="C340" s="105"/>
      <c r="D340" s="136"/>
      <c r="E340" s="117" t="s">
        <v>384</v>
      </c>
      <c r="F340" s="43">
        <v>0</v>
      </c>
      <c r="G340" s="43">
        <v>29.9</v>
      </c>
      <c r="H340" s="43">
        <v>30</v>
      </c>
      <c r="I340" s="253">
        <v>30</v>
      </c>
      <c r="J340" s="249">
        <v>30</v>
      </c>
      <c r="K340" s="43">
        <v>0</v>
      </c>
      <c r="L340" s="43">
        <v>30</v>
      </c>
      <c r="M340" s="43">
        <v>30</v>
      </c>
      <c r="N340" s="43">
        <v>30</v>
      </c>
    </row>
    <row r="341" spans="1:14" x14ac:dyDescent="0.25">
      <c r="A341" s="213"/>
      <c r="B341" s="207"/>
      <c r="C341" s="105"/>
      <c r="D341" s="136"/>
      <c r="E341" s="117" t="s">
        <v>384</v>
      </c>
      <c r="F341" s="43">
        <v>0</v>
      </c>
      <c r="G341" s="43">
        <v>0</v>
      </c>
      <c r="H341" s="43">
        <v>150</v>
      </c>
      <c r="I341" s="253">
        <v>150</v>
      </c>
      <c r="J341" s="249">
        <v>130</v>
      </c>
      <c r="K341" s="43">
        <v>0</v>
      </c>
      <c r="L341" s="43">
        <v>130</v>
      </c>
      <c r="M341" s="43">
        <v>130</v>
      </c>
      <c r="N341" s="43">
        <v>130</v>
      </c>
    </row>
    <row r="342" spans="1:14" x14ac:dyDescent="0.25">
      <c r="A342" s="213"/>
      <c r="B342" s="207">
        <v>111</v>
      </c>
      <c r="C342" s="105"/>
      <c r="D342" s="136"/>
      <c r="E342" s="117" t="s">
        <v>385</v>
      </c>
      <c r="F342" s="43">
        <v>34.1</v>
      </c>
      <c r="G342" s="43">
        <v>0</v>
      </c>
      <c r="H342" s="43">
        <v>0</v>
      </c>
      <c r="I342" s="253">
        <v>0</v>
      </c>
      <c r="J342" s="249">
        <v>20</v>
      </c>
      <c r="K342" s="43">
        <v>0</v>
      </c>
      <c r="L342" s="43">
        <v>20</v>
      </c>
      <c r="M342" s="43">
        <v>20</v>
      </c>
      <c r="N342" s="43">
        <v>20</v>
      </c>
    </row>
    <row r="343" spans="1:14" x14ac:dyDescent="0.25">
      <c r="A343" s="213"/>
      <c r="B343" s="207"/>
      <c r="C343" s="105"/>
      <c r="D343" s="136"/>
      <c r="E343" s="117" t="s">
        <v>385</v>
      </c>
      <c r="F343" s="43">
        <v>6.24</v>
      </c>
      <c r="G343" s="43">
        <v>0</v>
      </c>
      <c r="H343" s="43">
        <v>10</v>
      </c>
      <c r="I343" s="253">
        <v>10</v>
      </c>
      <c r="J343" s="249">
        <v>10</v>
      </c>
      <c r="K343" s="43">
        <v>0</v>
      </c>
      <c r="L343" s="43">
        <v>10</v>
      </c>
      <c r="M343" s="43">
        <v>10</v>
      </c>
      <c r="N343" s="43">
        <v>10</v>
      </c>
    </row>
    <row r="344" spans="1:14" x14ac:dyDescent="0.25">
      <c r="A344" s="588" t="s">
        <v>264</v>
      </c>
      <c r="B344" s="589"/>
      <c r="C344" s="589"/>
      <c r="D344" s="589"/>
      <c r="E344" s="590"/>
      <c r="F344" s="50">
        <v>0</v>
      </c>
      <c r="G344" s="50">
        <v>0</v>
      </c>
      <c r="H344" s="50">
        <v>30</v>
      </c>
      <c r="I344" s="254">
        <v>30</v>
      </c>
      <c r="J344" s="173">
        <v>30</v>
      </c>
      <c r="K344" s="50">
        <v>0</v>
      </c>
      <c r="L344" s="50">
        <v>30</v>
      </c>
      <c r="M344" s="50">
        <v>30</v>
      </c>
      <c r="N344" s="50">
        <v>30</v>
      </c>
    </row>
    <row r="345" spans="1:14" x14ac:dyDescent="0.25">
      <c r="A345" s="206"/>
      <c r="B345" s="207"/>
      <c r="C345" s="105" t="s">
        <v>364</v>
      </c>
      <c r="D345" s="106" t="s">
        <v>136</v>
      </c>
      <c r="E345" s="117" t="s">
        <v>365</v>
      </c>
      <c r="F345" s="43">
        <v>0</v>
      </c>
      <c r="G345" s="43">
        <v>0</v>
      </c>
      <c r="H345" s="43">
        <v>30</v>
      </c>
      <c r="I345" s="253">
        <v>30</v>
      </c>
      <c r="J345" s="249">
        <v>30</v>
      </c>
      <c r="K345" s="43">
        <v>0</v>
      </c>
      <c r="L345" s="43">
        <v>30</v>
      </c>
      <c r="M345" s="43">
        <v>30</v>
      </c>
      <c r="N345" s="43">
        <v>30</v>
      </c>
    </row>
    <row r="346" spans="1:14" x14ac:dyDescent="0.25">
      <c r="A346" s="588" t="s">
        <v>120</v>
      </c>
      <c r="B346" s="589"/>
      <c r="C346" s="589"/>
      <c r="D346" s="589"/>
      <c r="E346" s="590"/>
      <c r="F346" s="50">
        <v>470</v>
      </c>
      <c r="G346" s="50">
        <v>54</v>
      </c>
      <c r="H346" s="50">
        <f>H348+H349+H350</f>
        <v>600</v>
      </c>
      <c r="I346" s="50">
        <v>600</v>
      </c>
      <c r="J346" s="50">
        <v>600</v>
      </c>
      <c r="K346" s="50">
        <v>0</v>
      </c>
      <c r="L346" s="50">
        <v>600</v>
      </c>
      <c r="M346" s="50">
        <v>600</v>
      </c>
      <c r="N346" s="50">
        <v>600</v>
      </c>
    </row>
    <row r="347" spans="1:14" x14ac:dyDescent="0.25">
      <c r="A347" s="233"/>
      <c r="B347" s="207"/>
      <c r="C347" s="105" t="s">
        <v>121</v>
      </c>
      <c r="D347" s="175" t="s">
        <v>140</v>
      </c>
      <c r="E347" s="234" t="s">
        <v>386</v>
      </c>
      <c r="F347" s="47">
        <v>470</v>
      </c>
      <c r="G347" s="47">
        <v>54</v>
      </c>
      <c r="H347" s="47">
        <f>H348+H349+H350</f>
        <v>600</v>
      </c>
      <c r="I347" s="47">
        <v>600</v>
      </c>
      <c r="J347" s="47">
        <v>600</v>
      </c>
      <c r="K347" s="47">
        <v>0</v>
      </c>
      <c r="L347" s="47">
        <v>600</v>
      </c>
      <c r="M347" s="47">
        <v>600</v>
      </c>
      <c r="N347" s="47">
        <v>600</v>
      </c>
    </row>
    <row r="348" spans="1:14" x14ac:dyDescent="0.25">
      <c r="A348" s="213"/>
      <c r="B348" s="247"/>
      <c r="C348" s="105"/>
      <c r="D348" s="106"/>
      <c r="E348" s="214" t="s">
        <v>367</v>
      </c>
      <c r="F348" s="43">
        <v>0</v>
      </c>
      <c r="G348" s="43">
        <v>0</v>
      </c>
      <c r="H348" s="43">
        <v>50</v>
      </c>
      <c r="I348" s="253">
        <v>50</v>
      </c>
      <c r="J348" s="249">
        <v>50</v>
      </c>
      <c r="K348" s="43">
        <v>0</v>
      </c>
      <c r="L348" s="43">
        <v>50</v>
      </c>
      <c r="M348" s="43">
        <v>50</v>
      </c>
      <c r="N348" s="43">
        <v>50</v>
      </c>
    </row>
    <row r="349" spans="1:14" x14ac:dyDescent="0.25">
      <c r="A349" s="213"/>
      <c r="B349" s="247"/>
      <c r="C349" s="105"/>
      <c r="D349" s="106"/>
      <c r="E349" s="214" t="s">
        <v>368</v>
      </c>
      <c r="F349" s="43">
        <v>0</v>
      </c>
      <c r="G349" s="43">
        <v>0</v>
      </c>
      <c r="H349" s="43">
        <v>50</v>
      </c>
      <c r="I349" s="253">
        <v>50</v>
      </c>
      <c r="J349" s="249">
        <v>50</v>
      </c>
      <c r="K349" s="43">
        <v>0</v>
      </c>
      <c r="L349" s="43">
        <v>50</v>
      </c>
      <c r="M349" s="43">
        <v>50</v>
      </c>
      <c r="N349" s="43">
        <v>50</v>
      </c>
    </row>
    <row r="350" spans="1:14" x14ac:dyDescent="0.25">
      <c r="A350" s="213"/>
      <c r="B350" s="247"/>
      <c r="C350" s="105"/>
      <c r="D350" s="106"/>
      <c r="E350" s="214" t="s">
        <v>387</v>
      </c>
      <c r="F350" s="43">
        <v>470</v>
      </c>
      <c r="G350" s="43">
        <v>54</v>
      </c>
      <c r="H350" s="43">
        <v>500</v>
      </c>
      <c r="I350" s="253">
        <v>500</v>
      </c>
      <c r="J350" s="249">
        <v>500</v>
      </c>
      <c r="K350" s="43">
        <v>0</v>
      </c>
      <c r="L350" s="43">
        <v>500</v>
      </c>
      <c r="M350" s="43">
        <v>500</v>
      </c>
      <c r="N350" s="43">
        <v>500</v>
      </c>
    </row>
    <row r="351" spans="1:14" x14ac:dyDescent="0.25">
      <c r="A351" s="640"/>
      <c r="B351" s="612"/>
      <c r="C351" s="232" t="s">
        <v>388</v>
      </c>
      <c r="D351" s="651" t="s">
        <v>389</v>
      </c>
      <c r="E351" s="652"/>
      <c r="F351" s="37">
        <f>F352+F355</f>
        <v>361.89</v>
      </c>
      <c r="G351" s="37">
        <f>G352+G355+G358</f>
        <v>411.59000000000003</v>
      </c>
      <c r="H351" s="37">
        <f>H352+H355+H358+H360+H362</f>
        <v>780</v>
      </c>
      <c r="I351" s="37">
        <f>I352+I355+I358+I360+I362</f>
        <v>10950</v>
      </c>
      <c r="J351" s="37">
        <v>800</v>
      </c>
      <c r="K351" s="37">
        <v>10000</v>
      </c>
      <c r="L351" s="37">
        <v>10800</v>
      </c>
      <c r="M351" s="37">
        <v>10800</v>
      </c>
      <c r="N351" s="37">
        <v>10800</v>
      </c>
    </row>
    <row r="352" spans="1:14" x14ac:dyDescent="0.25">
      <c r="A352" s="588" t="s">
        <v>207</v>
      </c>
      <c r="B352" s="589"/>
      <c r="C352" s="589"/>
      <c r="D352" s="589"/>
      <c r="E352" s="590"/>
      <c r="F352" s="50">
        <f>F353+F354</f>
        <v>283.48</v>
      </c>
      <c r="G352" s="50">
        <v>166.57</v>
      </c>
      <c r="H352" s="50">
        <f>H353+H354</f>
        <v>400</v>
      </c>
      <c r="I352" s="50">
        <v>400</v>
      </c>
      <c r="J352" s="50">
        <v>400</v>
      </c>
      <c r="K352" s="50">
        <v>0</v>
      </c>
      <c r="L352" s="50">
        <v>400</v>
      </c>
      <c r="M352" s="50">
        <v>400</v>
      </c>
      <c r="N352" s="50">
        <v>400</v>
      </c>
    </row>
    <row r="353" spans="1:14" x14ac:dyDescent="0.25">
      <c r="A353" s="206"/>
      <c r="B353" s="207"/>
      <c r="C353" s="105" t="s">
        <v>208</v>
      </c>
      <c r="D353" s="106">
        <v>5</v>
      </c>
      <c r="E353" s="117" t="s">
        <v>209</v>
      </c>
      <c r="F353" s="43">
        <v>250.07</v>
      </c>
      <c r="G353" s="43">
        <v>166.57</v>
      </c>
      <c r="H353" s="43">
        <v>300</v>
      </c>
      <c r="I353" s="253">
        <v>300</v>
      </c>
      <c r="J353" s="249">
        <v>300</v>
      </c>
      <c r="K353" s="43">
        <v>0</v>
      </c>
      <c r="L353" s="43">
        <v>300</v>
      </c>
      <c r="M353" s="43">
        <v>300</v>
      </c>
      <c r="N353" s="43">
        <v>300</v>
      </c>
    </row>
    <row r="354" spans="1:14" x14ac:dyDescent="0.25">
      <c r="A354" s="206"/>
      <c r="B354" s="207"/>
      <c r="C354" s="105" t="s">
        <v>258</v>
      </c>
      <c r="D354" s="106">
        <v>6</v>
      </c>
      <c r="E354" s="117" t="s">
        <v>260</v>
      </c>
      <c r="F354" s="43">
        <v>33.409999999999997</v>
      </c>
      <c r="G354" s="43">
        <v>0</v>
      </c>
      <c r="H354" s="43">
        <v>100</v>
      </c>
      <c r="I354" s="253">
        <v>100</v>
      </c>
      <c r="J354" s="249">
        <v>100</v>
      </c>
      <c r="K354" s="43">
        <v>0</v>
      </c>
      <c r="L354" s="43">
        <v>100</v>
      </c>
      <c r="M354" s="43">
        <v>100</v>
      </c>
      <c r="N354" s="43">
        <v>100</v>
      </c>
    </row>
    <row r="355" spans="1:14" x14ac:dyDescent="0.25">
      <c r="A355" s="588" t="s">
        <v>264</v>
      </c>
      <c r="B355" s="589"/>
      <c r="C355" s="589"/>
      <c r="D355" s="589"/>
      <c r="E355" s="590"/>
      <c r="F355" s="50">
        <v>78.41</v>
      </c>
      <c r="G355" s="50">
        <f>G356+G357</f>
        <v>245.02</v>
      </c>
      <c r="H355" s="50">
        <f>H356+H357</f>
        <v>280</v>
      </c>
      <c r="I355" s="50">
        <v>450</v>
      </c>
      <c r="J355" s="50">
        <v>300</v>
      </c>
      <c r="K355" s="50">
        <v>0</v>
      </c>
      <c r="L355" s="50">
        <v>300</v>
      </c>
      <c r="M355" s="50">
        <v>300</v>
      </c>
      <c r="N355" s="50">
        <v>300</v>
      </c>
    </row>
    <row r="356" spans="1:14" x14ac:dyDescent="0.25">
      <c r="A356" s="206"/>
      <c r="B356" s="207"/>
      <c r="C356" s="105" t="s">
        <v>364</v>
      </c>
      <c r="D356" s="106">
        <v>7</v>
      </c>
      <c r="E356" s="117" t="s">
        <v>365</v>
      </c>
      <c r="F356" s="43">
        <v>78.41</v>
      </c>
      <c r="G356" s="43">
        <v>88.62</v>
      </c>
      <c r="H356" s="43">
        <v>100</v>
      </c>
      <c r="I356" s="253">
        <v>100</v>
      </c>
      <c r="J356" s="249">
        <v>100</v>
      </c>
      <c r="K356" s="43">
        <v>0</v>
      </c>
      <c r="L356" s="43">
        <v>100</v>
      </c>
      <c r="M356" s="43">
        <v>100</v>
      </c>
      <c r="N356" s="43">
        <v>100</v>
      </c>
    </row>
    <row r="357" spans="1:14" x14ac:dyDescent="0.25">
      <c r="A357" s="206"/>
      <c r="B357" s="207"/>
      <c r="C357" s="105" t="s">
        <v>265</v>
      </c>
      <c r="D357" s="106">
        <v>8</v>
      </c>
      <c r="E357" s="117" t="s">
        <v>390</v>
      </c>
      <c r="F357" s="43">
        <v>0</v>
      </c>
      <c r="G357" s="43">
        <v>156.4</v>
      </c>
      <c r="H357" s="43">
        <v>180</v>
      </c>
      <c r="I357" s="253">
        <v>350</v>
      </c>
      <c r="J357" s="249">
        <v>200</v>
      </c>
      <c r="K357" s="43">
        <v>0</v>
      </c>
      <c r="L357" s="43">
        <v>200</v>
      </c>
      <c r="M357" s="43">
        <v>200</v>
      </c>
      <c r="N357" s="43">
        <v>200</v>
      </c>
    </row>
    <row r="358" spans="1:14" x14ac:dyDescent="0.25">
      <c r="A358" s="588" t="s">
        <v>274</v>
      </c>
      <c r="B358" s="589"/>
      <c r="C358" s="589"/>
      <c r="D358" s="589"/>
      <c r="E358" s="590"/>
      <c r="F358" s="50">
        <v>0</v>
      </c>
      <c r="G358" s="50">
        <v>0</v>
      </c>
      <c r="H358" s="50">
        <v>50</v>
      </c>
      <c r="I358" s="254">
        <v>50</v>
      </c>
      <c r="J358" s="173">
        <v>50</v>
      </c>
      <c r="K358" s="50">
        <v>0</v>
      </c>
      <c r="L358" s="50">
        <v>50</v>
      </c>
      <c r="M358" s="50">
        <v>50</v>
      </c>
      <c r="N358" s="50">
        <v>50</v>
      </c>
    </row>
    <row r="359" spans="1:14" x14ac:dyDescent="0.25">
      <c r="A359" s="206"/>
      <c r="B359" s="207"/>
      <c r="C359" s="105" t="s">
        <v>278</v>
      </c>
      <c r="D359" s="106">
        <v>9</v>
      </c>
      <c r="E359" s="117" t="s">
        <v>363</v>
      </c>
      <c r="F359" s="43">
        <v>0</v>
      </c>
      <c r="G359" s="43">
        <v>0</v>
      </c>
      <c r="H359" s="43">
        <v>50</v>
      </c>
      <c r="I359" s="253">
        <v>50</v>
      </c>
      <c r="J359" s="249">
        <v>50</v>
      </c>
      <c r="K359" s="43">
        <v>0</v>
      </c>
      <c r="L359" s="43">
        <v>50</v>
      </c>
      <c r="M359" s="43">
        <v>50</v>
      </c>
      <c r="N359" s="43">
        <v>50</v>
      </c>
    </row>
    <row r="360" spans="1:14" x14ac:dyDescent="0.25">
      <c r="A360" s="588" t="s">
        <v>120</v>
      </c>
      <c r="B360" s="589"/>
      <c r="C360" s="589"/>
      <c r="D360" s="589"/>
      <c r="E360" s="590"/>
      <c r="F360" s="50">
        <v>0</v>
      </c>
      <c r="G360" s="50">
        <v>0</v>
      </c>
      <c r="H360" s="50">
        <v>50</v>
      </c>
      <c r="I360" s="254">
        <v>50</v>
      </c>
      <c r="J360" s="173">
        <v>50</v>
      </c>
      <c r="K360" s="50">
        <v>0</v>
      </c>
      <c r="L360" s="50">
        <v>50</v>
      </c>
      <c r="M360" s="50">
        <v>50</v>
      </c>
      <c r="N360" s="50">
        <v>50</v>
      </c>
    </row>
    <row r="361" spans="1:14" x14ac:dyDescent="0.25">
      <c r="A361" s="206"/>
      <c r="B361" s="207"/>
      <c r="C361" s="105" t="s">
        <v>121</v>
      </c>
      <c r="D361" s="106">
        <v>10</v>
      </c>
      <c r="E361" s="117" t="s">
        <v>123</v>
      </c>
      <c r="F361" s="43">
        <v>0</v>
      </c>
      <c r="G361" s="43">
        <v>0</v>
      </c>
      <c r="H361" s="43">
        <v>50</v>
      </c>
      <c r="I361" s="253">
        <v>50</v>
      </c>
      <c r="J361" s="249">
        <v>50</v>
      </c>
      <c r="K361" s="43">
        <v>0</v>
      </c>
      <c r="L361" s="43">
        <v>50</v>
      </c>
      <c r="M361" s="43">
        <v>50</v>
      </c>
      <c r="N361" s="43">
        <v>50</v>
      </c>
    </row>
    <row r="362" spans="1:14" x14ac:dyDescent="0.25">
      <c r="A362" s="588" t="s">
        <v>391</v>
      </c>
      <c r="B362" s="589"/>
      <c r="C362" s="589"/>
      <c r="D362" s="589"/>
      <c r="E362" s="590"/>
      <c r="F362" s="50">
        <v>0</v>
      </c>
      <c r="G362" s="50">
        <v>0</v>
      </c>
      <c r="H362" s="50">
        <v>0</v>
      </c>
      <c r="I362" s="254">
        <v>10000</v>
      </c>
      <c r="J362" s="173">
        <v>0</v>
      </c>
      <c r="K362" s="50">
        <v>10000</v>
      </c>
      <c r="L362" s="50">
        <v>10000</v>
      </c>
      <c r="M362" s="50">
        <v>10000</v>
      </c>
      <c r="N362" s="50">
        <v>10000</v>
      </c>
    </row>
    <row r="363" spans="1:14" x14ac:dyDescent="0.25">
      <c r="A363" s="207">
        <v>46</v>
      </c>
      <c r="B363" s="245">
        <v>713004</v>
      </c>
      <c r="C363" s="248">
        <v>11</v>
      </c>
      <c r="D363" s="246" t="s">
        <v>529</v>
      </c>
      <c r="E363" s="43"/>
      <c r="F363" s="43">
        <v>0</v>
      </c>
      <c r="G363" s="43">
        <v>0</v>
      </c>
      <c r="H363" s="253">
        <v>0</v>
      </c>
      <c r="I363" s="249">
        <v>10000</v>
      </c>
      <c r="J363" s="43">
        <v>0</v>
      </c>
      <c r="K363" s="253">
        <v>10000</v>
      </c>
      <c r="L363" s="253">
        <v>10000</v>
      </c>
      <c r="M363" s="253">
        <v>10000</v>
      </c>
      <c r="N363" s="253">
        <v>10000</v>
      </c>
    </row>
    <row r="364" spans="1:14" x14ac:dyDescent="0.25">
      <c r="A364" s="640"/>
      <c r="B364" s="612"/>
      <c r="C364" s="232" t="s">
        <v>392</v>
      </c>
      <c r="D364" s="651" t="s">
        <v>393</v>
      </c>
      <c r="E364" s="652"/>
      <c r="F364" s="37">
        <v>84</v>
      </c>
      <c r="G364" s="37">
        <v>0</v>
      </c>
      <c r="H364" s="37">
        <v>100</v>
      </c>
      <c r="I364" s="255">
        <v>100</v>
      </c>
      <c r="J364" s="172">
        <v>100</v>
      </c>
      <c r="K364" s="37">
        <v>0</v>
      </c>
      <c r="L364" s="37">
        <v>100</v>
      </c>
      <c r="M364" s="37">
        <v>100</v>
      </c>
      <c r="N364" s="37">
        <v>100</v>
      </c>
    </row>
    <row r="365" spans="1:14" x14ac:dyDescent="0.25">
      <c r="A365" s="588" t="s">
        <v>207</v>
      </c>
      <c r="B365" s="589"/>
      <c r="C365" s="589"/>
      <c r="D365" s="589"/>
      <c r="E365" s="590"/>
      <c r="F365" s="50">
        <v>84</v>
      </c>
      <c r="G365" s="50">
        <v>0</v>
      </c>
      <c r="H365" s="50">
        <v>100</v>
      </c>
      <c r="I365" s="254">
        <v>100</v>
      </c>
      <c r="J365" s="173">
        <v>100</v>
      </c>
      <c r="K365" s="50">
        <v>0</v>
      </c>
      <c r="L365" s="50">
        <v>100</v>
      </c>
      <c r="M365" s="50">
        <v>100</v>
      </c>
      <c r="N365" s="50">
        <v>100</v>
      </c>
    </row>
    <row r="366" spans="1:14" x14ac:dyDescent="0.25">
      <c r="A366" s="206"/>
      <c r="B366" s="207"/>
      <c r="C366" s="105" t="s">
        <v>208</v>
      </c>
      <c r="D366" s="106">
        <v>12</v>
      </c>
      <c r="E366" s="117" t="s">
        <v>209</v>
      </c>
      <c r="F366" s="43">
        <v>84</v>
      </c>
      <c r="G366" s="43">
        <v>0</v>
      </c>
      <c r="H366" s="43">
        <v>100</v>
      </c>
      <c r="I366" s="253">
        <v>100</v>
      </c>
      <c r="J366" s="249">
        <v>100</v>
      </c>
      <c r="K366" s="43">
        <v>0</v>
      </c>
      <c r="L366" s="43">
        <v>100</v>
      </c>
      <c r="M366" s="43">
        <v>100</v>
      </c>
      <c r="N366" s="43">
        <v>100</v>
      </c>
    </row>
    <row r="368" spans="1:14" ht="18.75" x14ac:dyDescent="0.25">
      <c r="A368" s="144" t="s">
        <v>396</v>
      </c>
      <c r="B368" s="145"/>
      <c r="C368" s="3"/>
      <c r="D368" s="146"/>
      <c r="E368" s="3"/>
      <c r="F368" s="3"/>
    </row>
    <row r="370" spans="1:14" ht="15.75" thickBot="1" x14ac:dyDescent="0.3"/>
    <row r="371" spans="1:14" x14ac:dyDescent="0.25">
      <c r="A371" s="8"/>
      <c r="B371" s="9"/>
      <c r="C371" s="8"/>
      <c r="D371" s="80"/>
      <c r="E371" s="10" t="s">
        <v>0</v>
      </c>
      <c r="F371" s="81" t="s">
        <v>1</v>
      </c>
      <c r="G371" s="81" t="s">
        <v>1</v>
      </c>
      <c r="H371" s="82"/>
      <c r="I371" s="111"/>
      <c r="J371" s="186" t="s">
        <v>191</v>
      </c>
      <c r="K371" s="187" t="s">
        <v>193</v>
      </c>
      <c r="L371" s="188"/>
      <c r="M371" s="188"/>
      <c r="N371" s="188"/>
    </row>
    <row r="372" spans="1:14" ht="18.75" x14ac:dyDescent="0.3">
      <c r="A372" s="13"/>
      <c r="B372" s="14"/>
      <c r="C372" s="15"/>
      <c r="D372" s="83"/>
      <c r="E372" s="16" t="s">
        <v>2</v>
      </c>
      <c r="F372" s="85" t="s">
        <v>3</v>
      </c>
      <c r="G372" s="85" t="s">
        <v>3</v>
      </c>
      <c r="H372" s="84" t="s">
        <v>573</v>
      </c>
      <c r="I372" s="112" t="s">
        <v>590</v>
      </c>
      <c r="J372" s="189" t="s">
        <v>192</v>
      </c>
      <c r="K372" s="190" t="s">
        <v>192</v>
      </c>
      <c r="L372" s="191"/>
      <c r="M372" s="191"/>
      <c r="N372" s="191"/>
    </row>
    <row r="373" spans="1:14" x14ac:dyDescent="0.25">
      <c r="A373" s="19"/>
      <c r="B373" s="20"/>
      <c r="C373" s="86"/>
      <c r="D373" s="87"/>
      <c r="E373" s="88" t="s">
        <v>4</v>
      </c>
      <c r="F373" s="84" t="s">
        <v>5</v>
      </c>
      <c r="G373" s="84" t="s">
        <v>5</v>
      </c>
      <c r="H373" s="84" t="s">
        <v>574</v>
      </c>
      <c r="I373" s="112" t="s">
        <v>591</v>
      </c>
      <c r="J373" s="192"/>
      <c r="K373" s="193"/>
      <c r="L373" s="191" t="s">
        <v>5</v>
      </c>
      <c r="M373" s="191" t="s">
        <v>5</v>
      </c>
      <c r="N373" s="191" t="s">
        <v>5</v>
      </c>
    </row>
    <row r="374" spans="1:14" x14ac:dyDescent="0.25">
      <c r="A374" s="23"/>
      <c r="B374" s="24"/>
      <c r="C374" s="89"/>
      <c r="D374" s="90"/>
      <c r="E374" s="26"/>
      <c r="F374" s="84" t="s">
        <v>6</v>
      </c>
      <c r="G374" s="84" t="s">
        <v>6</v>
      </c>
      <c r="H374" s="84" t="s">
        <v>6</v>
      </c>
      <c r="I374" s="112" t="s">
        <v>6</v>
      </c>
      <c r="J374" s="192"/>
      <c r="K374" s="193"/>
      <c r="L374" s="191" t="s">
        <v>6</v>
      </c>
      <c r="M374" s="191" t="s">
        <v>6</v>
      </c>
      <c r="N374" s="191" t="s">
        <v>6</v>
      </c>
    </row>
    <row r="375" spans="1:14" ht="15.75" thickBot="1" x14ac:dyDescent="0.3">
      <c r="A375" s="27"/>
      <c r="B375" s="28"/>
      <c r="C375" s="91"/>
      <c r="D375" s="92"/>
      <c r="E375" s="93" t="s">
        <v>7</v>
      </c>
      <c r="F375" s="94" t="s">
        <v>113</v>
      </c>
      <c r="G375" s="94" t="s">
        <v>114</v>
      </c>
      <c r="H375" s="94" t="s">
        <v>194</v>
      </c>
      <c r="I375" s="113" t="s">
        <v>194</v>
      </c>
      <c r="J375" s="198">
        <v>2016</v>
      </c>
      <c r="K375" s="199">
        <v>2016</v>
      </c>
      <c r="L375" s="191" t="s">
        <v>195</v>
      </c>
      <c r="M375" s="191" t="s">
        <v>196</v>
      </c>
      <c r="N375" s="191" t="s">
        <v>197</v>
      </c>
    </row>
    <row r="376" spans="1:14" ht="15.75" thickTop="1" x14ac:dyDescent="0.25">
      <c r="A376" s="95" t="s">
        <v>397</v>
      </c>
      <c r="B376" s="96"/>
      <c r="C376" s="97"/>
      <c r="D376" s="98"/>
      <c r="E376" s="99"/>
      <c r="F376" s="345">
        <f>F379+F381+F385+F388</f>
        <v>1288.8900000000001</v>
      </c>
      <c r="G376" s="345">
        <v>12859.99</v>
      </c>
      <c r="H376" s="345">
        <v>34930</v>
      </c>
      <c r="I376" s="347">
        <v>34930</v>
      </c>
      <c r="J376" s="345">
        <v>930</v>
      </c>
      <c r="K376" s="345">
        <v>34000</v>
      </c>
      <c r="L376" s="345">
        <v>34930</v>
      </c>
      <c r="M376" s="345">
        <v>34930</v>
      </c>
      <c r="N376" s="345">
        <v>34930</v>
      </c>
    </row>
    <row r="377" spans="1:14" x14ac:dyDescent="0.25">
      <c r="A377" s="101" t="s">
        <v>398</v>
      </c>
      <c r="B377" s="260" t="s">
        <v>399</v>
      </c>
      <c r="C377" s="204"/>
      <c r="D377" s="261"/>
      <c r="E377" s="205"/>
      <c r="F377" s="102">
        <v>1277.99</v>
      </c>
      <c r="G377" s="102">
        <v>12859.99</v>
      </c>
      <c r="H377" s="102">
        <v>34930</v>
      </c>
      <c r="I377" s="250">
        <v>34930</v>
      </c>
      <c r="J377" s="102">
        <v>930</v>
      </c>
      <c r="K377" s="102">
        <v>34000</v>
      </c>
      <c r="L377" s="102">
        <v>34930</v>
      </c>
      <c r="M377" s="102">
        <v>34930</v>
      </c>
      <c r="N377" s="102">
        <v>34930</v>
      </c>
    </row>
    <row r="378" spans="1:14" x14ac:dyDescent="0.25">
      <c r="A378" s="604" t="s">
        <v>400</v>
      </c>
      <c r="B378" s="605"/>
      <c r="C378" s="200" t="s">
        <v>401</v>
      </c>
      <c r="D378" s="262"/>
      <c r="E378" s="208"/>
      <c r="F378" s="37">
        <v>1277.99</v>
      </c>
      <c r="G378" s="37">
        <f>G381+G390</f>
        <v>12859.99</v>
      </c>
      <c r="H378" s="37">
        <f>H379+H381+H385+H388+H390</f>
        <v>34930</v>
      </c>
      <c r="I378" s="37">
        <v>34930</v>
      </c>
      <c r="J378" s="37">
        <v>930</v>
      </c>
      <c r="K378" s="37">
        <v>34000</v>
      </c>
      <c r="L378" s="37">
        <v>34930</v>
      </c>
      <c r="M378" s="37">
        <v>34930</v>
      </c>
      <c r="N378" s="37">
        <v>34930</v>
      </c>
    </row>
    <row r="379" spans="1:14" x14ac:dyDescent="0.25">
      <c r="A379" s="588" t="s">
        <v>207</v>
      </c>
      <c r="B379" s="589"/>
      <c r="C379" s="589"/>
      <c r="D379" s="589"/>
      <c r="E379" s="590"/>
      <c r="F379" s="50">
        <v>108.77</v>
      </c>
      <c r="G379" s="50">
        <v>0</v>
      </c>
      <c r="H379" s="50">
        <v>100</v>
      </c>
      <c r="I379" s="252">
        <v>100</v>
      </c>
      <c r="J379" s="50">
        <v>100</v>
      </c>
      <c r="K379" s="50">
        <v>0</v>
      </c>
      <c r="L379" s="50">
        <v>100</v>
      </c>
      <c r="M379" s="50">
        <v>100</v>
      </c>
      <c r="N379" s="50">
        <v>100</v>
      </c>
    </row>
    <row r="380" spans="1:14" x14ac:dyDescent="0.25">
      <c r="A380" s="103"/>
      <c r="B380" s="104"/>
      <c r="C380" s="105" t="s">
        <v>208</v>
      </c>
      <c r="D380" s="106" t="s">
        <v>122</v>
      </c>
      <c r="E380" s="107" t="s">
        <v>209</v>
      </c>
      <c r="F380" s="43">
        <v>108.77</v>
      </c>
      <c r="G380" s="43">
        <v>0</v>
      </c>
      <c r="H380" s="43">
        <v>100</v>
      </c>
      <c r="I380" s="253">
        <v>100</v>
      </c>
      <c r="J380" s="249">
        <v>100</v>
      </c>
      <c r="K380" s="43">
        <v>0</v>
      </c>
      <c r="L380" s="249">
        <v>100</v>
      </c>
      <c r="M380" s="249">
        <v>100</v>
      </c>
      <c r="N380" s="249">
        <v>100</v>
      </c>
    </row>
    <row r="381" spans="1:14" x14ac:dyDescent="0.25">
      <c r="A381" s="588" t="s">
        <v>264</v>
      </c>
      <c r="B381" s="589"/>
      <c r="C381" s="589"/>
      <c r="D381" s="589"/>
      <c r="E381" s="590"/>
      <c r="F381" s="50">
        <f>F382+F383+F384</f>
        <v>242.68</v>
      </c>
      <c r="G381" s="50">
        <v>61.4</v>
      </c>
      <c r="H381" s="50">
        <f>H382+H383+H384</f>
        <v>430</v>
      </c>
      <c r="I381" s="50">
        <v>430</v>
      </c>
      <c r="J381" s="50">
        <v>430</v>
      </c>
      <c r="K381" s="50">
        <v>0</v>
      </c>
      <c r="L381" s="50">
        <v>430</v>
      </c>
      <c r="M381" s="50">
        <v>430</v>
      </c>
      <c r="N381" s="50">
        <v>430</v>
      </c>
    </row>
    <row r="382" spans="1:14" x14ac:dyDescent="0.25">
      <c r="A382" s="103"/>
      <c r="B382" s="104"/>
      <c r="C382" s="105" t="s">
        <v>364</v>
      </c>
      <c r="D382" s="106" t="s">
        <v>125</v>
      </c>
      <c r="E382" s="107" t="s">
        <v>402</v>
      </c>
      <c r="F382" s="43">
        <v>173.04</v>
      </c>
      <c r="G382" s="43">
        <v>61.4</v>
      </c>
      <c r="H382" s="43">
        <v>300</v>
      </c>
      <c r="I382" s="253">
        <v>300</v>
      </c>
      <c r="J382" s="249">
        <v>300</v>
      </c>
      <c r="K382" s="43">
        <v>0</v>
      </c>
      <c r="L382" s="249">
        <v>300</v>
      </c>
      <c r="M382" s="249">
        <v>300</v>
      </c>
      <c r="N382" s="249">
        <v>300</v>
      </c>
    </row>
    <row r="383" spans="1:14" x14ac:dyDescent="0.25">
      <c r="A383" s="103"/>
      <c r="B383" s="104"/>
      <c r="C383" s="105" t="s">
        <v>265</v>
      </c>
      <c r="D383" s="106" t="s">
        <v>136</v>
      </c>
      <c r="E383" s="107" t="s">
        <v>403</v>
      </c>
      <c r="F383" s="43">
        <v>3.4</v>
      </c>
      <c r="G383" s="43">
        <v>0</v>
      </c>
      <c r="H383" s="43">
        <v>30</v>
      </c>
      <c r="I383" s="253">
        <v>30</v>
      </c>
      <c r="J383" s="249">
        <v>30</v>
      </c>
      <c r="K383" s="43">
        <v>0</v>
      </c>
      <c r="L383" s="249">
        <v>30</v>
      </c>
      <c r="M383" s="249">
        <v>30</v>
      </c>
      <c r="N383" s="249">
        <v>30</v>
      </c>
    </row>
    <row r="384" spans="1:14" x14ac:dyDescent="0.25">
      <c r="A384" s="103"/>
      <c r="B384" s="263"/>
      <c r="C384" s="264" t="s">
        <v>271</v>
      </c>
      <c r="D384" s="265" t="s">
        <v>140</v>
      </c>
      <c r="E384" s="107" t="s">
        <v>404</v>
      </c>
      <c r="F384" s="276">
        <v>66.239999999999995</v>
      </c>
      <c r="G384" s="276">
        <v>0</v>
      </c>
      <c r="H384" s="276">
        <v>100</v>
      </c>
      <c r="I384" s="277">
        <v>100</v>
      </c>
      <c r="J384" s="276">
        <v>100</v>
      </c>
      <c r="K384" s="276">
        <v>0</v>
      </c>
      <c r="L384" s="276">
        <v>100</v>
      </c>
      <c r="M384" s="276">
        <v>100</v>
      </c>
      <c r="N384" s="276">
        <v>100</v>
      </c>
    </row>
    <row r="385" spans="1:14" x14ac:dyDescent="0.25">
      <c r="A385" s="588" t="s">
        <v>274</v>
      </c>
      <c r="B385" s="591"/>
      <c r="C385" s="591"/>
      <c r="D385" s="591"/>
      <c r="E385" s="592"/>
      <c r="F385" s="173">
        <v>882</v>
      </c>
      <c r="G385" s="173">
        <v>0</v>
      </c>
      <c r="H385" s="173">
        <v>300</v>
      </c>
      <c r="I385" s="254">
        <v>300</v>
      </c>
      <c r="J385" s="173">
        <v>300</v>
      </c>
      <c r="K385" s="173">
        <v>0</v>
      </c>
      <c r="L385" s="173">
        <v>300</v>
      </c>
      <c r="M385" s="173">
        <v>300</v>
      </c>
      <c r="N385" s="173">
        <v>300</v>
      </c>
    </row>
    <row r="386" spans="1:14" x14ac:dyDescent="0.25">
      <c r="A386" s="103"/>
      <c r="B386" s="266"/>
      <c r="C386" s="264" t="s">
        <v>281</v>
      </c>
      <c r="D386" s="265" t="s">
        <v>143</v>
      </c>
      <c r="E386" s="107" t="s">
        <v>405</v>
      </c>
      <c r="F386" s="151">
        <v>247.3</v>
      </c>
      <c r="G386" s="151">
        <v>0</v>
      </c>
      <c r="H386" s="151">
        <v>300</v>
      </c>
      <c r="I386" s="277">
        <v>300</v>
      </c>
      <c r="J386" s="276">
        <v>300</v>
      </c>
      <c r="K386" s="151">
        <v>0</v>
      </c>
      <c r="L386" s="276">
        <v>300</v>
      </c>
      <c r="M386" s="276">
        <v>300</v>
      </c>
      <c r="N386" s="276">
        <v>300</v>
      </c>
    </row>
    <row r="387" spans="1:14" x14ac:dyDescent="0.25">
      <c r="A387" s="135"/>
      <c r="B387" s="263">
        <v>111</v>
      </c>
      <c r="C387" s="264" t="s">
        <v>281</v>
      </c>
      <c r="D387" s="267" t="s">
        <v>146</v>
      </c>
      <c r="E387" s="154" t="s">
        <v>405</v>
      </c>
      <c r="F387" s="151">
        <v>634.70000000000005</v>
      </c>
      <c r="G387" s="151">
        <v>0</v>
      </c>
      <c r="H387" s="151">
        <v>0</v>
      </c>
      <c r="I387" s="277">
        <v>0</v>
      </c>
      <c r="J387" s="276">
        <v>0</v>
      </c>
      <c r="K387" s="151">
        <v>0</v>
      </c>
      <c r="L387" s="276">
        <v>0</v>
      </c>
      <c r="M387" s="276">
        <v>0</v>
      </c>
      <c r="N387" s="276">
        <v>0</v>
      </c>
    </row>
    <row r="388" spans="1:14" x14ac:dyDescent="0.25">
      <c r="A388" s="588" t="s">
        <v>120</v>
      </c>
      <c r="B388" s="589"/>
      <c r="C388" s="589"/>
      <c r="D388" s="589"/>
      <c r="E388" s="590"/>
      <c r="F388" s="50">
        <v>55.44</v>
      </c>
      <c r="G388" s="50">
        <v>0</v>
      </c>
      <c r="H388" s="50">
        <v>100</v>
      </c>
      <c r="I388" s="254">
        <v>100</v>
      </c>
      <c r="J388" s="173">
        <v>100</v>
      </c>
      <c r="K388" s="50">
        <v>0</v>
      </c>
      <c r="L388" s="173">
        <v>100</v>
      </c>
      <c r="M388" s="173">
        <v>100</v>
      </c>
      <c r="N388" s="173">
        <v>100</v>
      </c>
    </row>
    <row r="389" spans="1:14" x14ac:dyDescent="0.25">
      <c r="A389" s="103"/>
      <c r="B389" s="263"/>
      <c r="C389" s="264" t="s">
        <v>121</v>
      </c>
      <c r="D389" s="265" t="s">
        <v>149</v>
      </c>
      <c r="E389" s="107" t="s">
        <v>220</v>
      </c>
      <c r="F389" s="276">
        <v>55.44</v>
      </c>
      <c r="G389" s="276">
        <v>0</v>
      </c>
      <c r="H389" s="276">
        <v>100</v>
      </c>
      <c r="I389" s="277">
        <v>100</v>
      </c>
      <c r="J389" s="276">
        <v>100</v>
      </c>
      <c r="K389" s="276">
        <v>0</v>
      </c>
      <c r="L389" s="276">
        <v>100</v>
      </c>
      <c r="M389" s="276">
        <v>100</v>
      </c>
      <c r="N389" s="276">
        <v>100</v>
      </c>
    </row>
    <row r="390" spans="1:14" x14ac:dyDescent="0.25">
      <c r="A390" s="588" t="s">
        <v>318</v>
      </c>
      <c r="B390" s="589"/>
      <c r="C390" s="589"/>
      <c r="D390" s="589"/>
      <c r="E390" s="590"/>
      <c r="F390" s="120">
        <v>0</v>
      </c>
      <c r="G390" s="50">
        <v>12798.59</v>
      </c>
      <c r="H390" s="50">
        <v>34000</v>
      </c>
      <c r="I390" s="254">
        <v>34000</v>
      </c>
      <c r="J390" s="173">
        <v>0</v>
      </c>
      <c r="K390" s="50">
        <f>K391+K392</f>
        <v>34000</v>
      </c>
      <c r="L390" s="50">
        <v>34000</v>
      </c>
      <c r="M390" s="50">
        <v>34000</v>
      </c>
      <c r="N390" s="50">
        <v>34000</v>
      </c>
    </row>
    <row r="391" spans="1:14" x14ac:dyDescent="0.25">
      <c r="A391" s="268"/>
      <c r="B391" s="269">
        <v>46</v>
      </c>
      <c r="C391" s="270">
        <v>717002</v>
      </c>
      <c r="D391" s="271" t="s">
        <v>152</v>
      </c>
      <c r="E391" s="272" t="s">
        <v>406</v>
      </c>
      <c r="F391" s="272">
        <v>0</v>
      </c>
      <c r="G391" s="272">
        <v>12798.59</v>
      </c>
      <c r="H391" s="278">
        <v>26000</v>
      </c>
      <c r="I391" s="279">
        <v>26000</v>
      </c>
      <c r="J391" s="272">
        <v>0</v>
      </c>
      <c r="K391" s="279">
        <v>26000</v>
      </c>
      <c r="L391" s="279">
        <v>26000</v>
      </c>
      <c r="M391" s="279">
        <v>26000</v>
      </c>
      <c r="N391" s="279">
        <v>26000</v>
      </c>
    </row>
    <row r="392" spans="1:14" x14ac:dyDescent="0.25">
      <c r="A392" s="104"/>
      <c r="B392" s="245">
        <v>111</v>
      </c>
      <c r="C392" s="273">
        <v>717002</v>
      </c>
      <c r="D392" s="274" t="s">
        <v>155</v>
      </c>
      <c r="E392" s="43" t="s">
        <v>406</v>
      </c>
      <c r="F392" s="43">
        <v>0</v>
      </c>
      <c r="G392" s="43">
        <v>0</v>
      </c>
      <c r="H392" s="249">
        <v>8000</v>
      </c>
      <c r="I392" s="249">
        <v>8000</v>
      </c>
      <c r="J392" s="43">
        <v>0</v>
      </c>
      <c r="K392" s="249">
        <v>8000</v>
      </c>
      <c r="L392" s="249">
        <v>8000</v>
      </c>
      <c r="M392" s="249">
        <v>8000</v>
      </c>
      <c r="N392" s="249">
        <v>8000</v>
      </c>
    </row>
    <row r="395" spans="1:14" ht="18.75" x14ac:dyDescent="0.25">
      <c r="A395" s="144" t="s">
        <v>407</v>
      </c>
      <c r="B395" s="145"/>
      <c r="C395" s="3"/>
      <c r="D395" s="146"/>
      <c r="E395" s="3"/>
    </row>
    <row r="397" spans="1:14" ht="15.75" thickBot="1" x14ac:dyDescent="0.3"/>
    <row r="398" spans="1:14" x14ac:dyDescent="0.25">
      <c r="A398" s="8"/>
      <c r="B398" s="9"/>
      <c r="C398" s="8"/>
      <c r="D398" s="80"/>
      <c r="E398" s="10" t="s">
        <v>0</v>
      </c>
      <c r="F398" s="81" t="s">
        <v>1</v>
      </c>
      <c r="G398" s="81" t="s">
        <v>1</v>
      </c>
      <c r="H398" s="82"/>
      <c r="I398" s="111"/>
      <c r="J398" s="186" t="s">
        <v>191</v>
      </c>
      <c r="K398" s="187" t="s">
        <v>193</v>
      </c>
      <c r="L398" s="188"/>
      <c r="M398" s="188"/>
      <c r="N398" s="188"/>
    </row>
    <row r="399" spans="1:14" ht="18.75" x14ac:dyDescent="0.3">
      <c r="A399" s="13"/>
      <c r="B399" s="14"/>
      <c r="C399" s="15"/>
      <c r="D399" s="83"/>
      <c r="E399" s="16" t="s">
        <v>2</v>
      </c>
      <c r="F399" s="85" t="s">
        <v>3</v>
      </c>
      <c r="G399" s="85" t="s">
        <v>3</v>
      </c>
      <c r="H399" s="84" t="s">
        <v>573</v>
      </c>
      <c r="I399" s="112" t="s">
        <v>590</v>
      </c>
      <c r="J399" s="189" t="s">
        <v>192</v>
      </c>
      <c r="K399" s="190" t="s">
        <v>192</v>
      </c>
      <c r="L399" s="191"/>
      <c r="M399" s="191"/>
      <c r="N399" s="191"/>
    </row>
    <row r="400" spans="1:14" x14ac:dyDescent="0.25">
      <c r="A400" s="19"/>
      <c r="B400" s="20"/>
      <c r="C400" s="86"/>
      <c r="D400" s="87"/>
      <c r="E400" s="88" t="s">
        <v>4</v>
      </c>
      <c r="F400" s="84" t="s">
        <v>5</v>
      </c>
      <c r="G400" s="84" t="s">
        <v>5</v>
      </c>
      <c r="H400" s="84" t="s">
        <v>574</v>
      </c>
      <c r="I400" s="112" t="s">
        <v>591</v>
      </c>
      <c r="J400" s="192"/>
      <c r="K400" s="193"/>
      <c r="L400" s="191" t="s">
        <v>5</v>
      </c>
      <c r="M400" s="191" t="s">
        <v>5</v>
      </c>
      <c r="N400" s="191" t="s">
        <v>5</v>
      </c>
    </row>
    <row r="401" spans="1:14" x14ac:dyDescent="0.25">
      <c r="A401" s="23"/>
      <c r="B401" s="24"/>
      <c r="C401" s="89"/>
      <c r="D401" s="90"/>
      <c r="E401" s="26"/>
      <c r="F401" s="84" t="s">
        <v>6</v>
      </c>
      <c r="G401" s="84" t="s">
        <v>6</v>
      </c>
      <c r="H401" s="84" t="s">
        <v>6</v>
      </c>
      <c r="I401" s="112" t="s">
        <v>6</v>
      </c>
      <c r="J401" s="192"/>
      <c r="K401" s="193"/>
      <c r="L401" s="191" t="s">
        <v>6</v>
      </c>
      <c r="M401" s="191" t="s">
        <v>6</v>
      </c>
      <c r="N401" s="191" t="s">
        <v>6</v>
      </c>
    </row>
    <row r="402" spans="1:14" ht="15.75" thickBot="1" x14ac:dyDescent="0.3">
      <c r="A402" s="27"/>
      <c r="B402" s="28"/>
      <c r="C402" s="91"/>
      <c r="D402" s="92"/>
      <c r="E402" s="93" t="s">
        <v>7</v>
      </c>
      <c r="F402" s="94" t="s">
        <v>113</v>
      </c>
      <c r="G402" s="94" t="s">
        <v>114</v>
      </c>
      <c r="H402" s="94" t="s">
        <v>194</v>
      </c>
      <c r="I402" s="113" t="s">
        <v>194</v>
      </c>
      <c r="J402" s="198">
        <v>2016</v>
      </c>
      <c r="K402" s="199">
        <v>2016</v>
      </c>
      <c r="L402" s="191" t="s">
        <v>195</v>
      </c>
      <c r="M402" s="191" t="s">
        <v>196</v>
      </c>
      <c r="N402" s="191" t="s">
        <v>197</v>
      </c>
    </row>
    <row r="403" spans="1:14" ht="15.75" thickTop="1" x14ac:dyDescent="0.25">
      <c r="A403" s="95" t="s">
        <v>408</v>
      </c>
      <c r="B403" s="96"/>
      <c r="C403" s="97"/>
      <c r="D403" s="98"/>
      <c r="E403" s="99"/>
      <c r="F403" s="119">
        <f>F407+F408+F409+F411</f>
        <v>148.06</v>
      </c>
      <c r="G403" s="119">
        <v>269.58999999999997</v>
      </c>
      <c r="H403" s="119">
        <v>410</v>
      </c>
      <c r="I403" s="275">
        <v>410</v>
      </c>
      <c r="J403" s="119">
        <v>410</v>
      </c>
      <c r="K403" s="119">
        <v>0</v>
      </c>
      <c r="L403" s="119">
        <v>410</v>
      </c>
      <c r="M403" s="119">
        <v>410</v>
      </c>
      <c r="N403" s="119">
        <v>410</v>
      </c>
    </row>
    <row r="404" spans="1:14" x14ac:dyDescent="0.25">
      <c r="A404" s="101" t="s">
        <v>409</v>
      </c>
      <c r="B404" s="260" t="s">
        <v>410</v>
      </c>
      <c r="C404" s="204"/>
      <c r="D404" s="261"/>
      <c r="E404" s="205"/>
      <c r="F404" s="102">
        <v>148.06</v>
      </c>
      <c r="G404" s="102">
        <v>269.58999999999997</v>
      </c>
      <c r="H404" s="102">
        <v>410</v>
      </c>
      <c r="I404" s="250">
        <v>410</v>
      </c>
      <c r="J404" s="102">
        <v>410</v>
      </c>
      <c r="K404" s="102">
        <v>0</v>
      </c>
      <c r="L404" s="102">
        <v>410</v>
      </c>
      <c r="M404" s="102">
        <v>410</v>
      </c>
      <c r="N404" s="102">
        <v>410</v>
      </c>
    </row>
    <row r="405" spans="1:14" x14ac:dyDescent="0.25">
      <c r="A405" s="604" t="s">
        <v>400</v>
      </c>
      <c r="B405" s="627"/>
      <c r="C405" s="200" t="s">
        <v>411</v>
      </c>
      <c r="D405" s="262"/>
      <c r="E405" s="208"/>
      <c r="F405" s="281">
        <v>148.06</v>
      </c>
      <c r="G405" s="37">
        <f>G406+G412</f>
        <v>269.59000000000003</v>
      </c>
      <c r="H405" s="37">
        <f>H406+H412</f>
        <v>410</v>
      </c>
      <c r="I405" s="37">
        <f t="shared" ref="I405:L405" si="18">I406+I412</f>
        <v>410</v>
      </c>
      <c r="J405" s="37">
        <f t="shared" si="18"/>
        <v>410</v>
      </c>
      <c r="K405" s="37">
        <f t="shared" si="18"/>
        <v>0</v>
      </c>
      <c r="L405" s="37">
        <f t="shared" si="18"/>
        <v>410</v>
      </c>
      <c r="M405" s="37">
        <f t="shared" ref="M405:N405" si="19">M406+M412</f>
        <v>410</v>
      </c>
      <c r="N405" s="37">
        <f t="shared" si="19"/>
        <v>410</v>
      </c>
    </row>
    <row r="406" spans="1:14" x14ac:dyDescent="0.25">
      <c r="A406" s="588" t="s">
        <v>264</v>
      </c>
      <c r="B406" s="613"/>
      <c r="C406" s="613"/>
      <c r="D406" s="613"/>
      <c r="E406" s="614"/>
      <c r="F406" s="282">
        <v>148.06</v>
      </c>
      <c r="G406" s="50">
        <f>G407+G408+G409+G411</f>
        <v>269.59000000000003</v>
      </c>
      <c r="H406" s="50">
        <f>H407+H408+H409+H410+H411</f>
        <v>410</v>
      </c>
      <c r="I406" s="50">
        <f t="shared" ref="I406:L406" si="20">I407+I408+I409+I410+I411</f>
        <v>410</v>
      </c>
      <c r="J406" s="50">
        <f t="shared" si="20"/>
        <v>410</v>
      </c>
      <c r="K406" s="50">
        <f t="shared" si="20"/>
        <v>0</v>
      </c>
      <c r="L406" s="50">
        <f t="shared" si="20"/>
        <v>410</v>
      </c>
      <c r="M406" s="50">
        <f t="shared" ref="M406:N406" si="21">M407+M408+M409+M410+M411</f>
        <v>410</v>
      </c>
      <c r="N406" s="50">
        <f t="shared" si="21"/>
        <v>410</v>
      </c>
    </row>
    <row r="407" spans="1:14" x14ac:dyDescent="0.25">
      <c r="A407" s="103"/>
      <c r="B407" s="104"/>
      <c r="C407" s="105" t="s">
        <v>364</v>
      </c>
      <c r="D407" s="106" t="s">
        <v>122</v>
      </c>
      <c r="E407" s="107" t="s">
        <v>412</v>
      </c>
      <c r="F407" s="43">
        <v>11.4</v>
      </c>
      <c r="G407" s="43">
        <v>0</v>
      </c>
      <c r="H407" s="43">
        <v>50</v>
      </c>
      <c r="I407" s="253">
        <v>50</v>
      </c>
      <c r="J407" s="249">
        <v>50</v>
      </c>
      <c r="K407" s="43">
        <v>0</v>
      </c>
      <c r="L407" s="249">
        <v>50</v>
      </c>
      <c r="M407" s="249">
        <v>50</v>
      </c>
      <c r="N407" s="249">
        <v>50</v>
      </c>
    </row>
    <row r="408" spans="1:14" x14ac:dyDescent="0.25">
      <c r="A408" s="103"/>
      <c r="B408" s="104"/>
      <c r="C408" s="105" t="s">
        <v>265</v>
      </c>
      <c r="D408" s="106" t="s">
        <v>125</v>
      </c>
      <c r="E408" s="107" t="s">
        <v>413</v>
      </c>
      <c r="F408" s="43">
        <v>16</v>
      </c>
      <c r="G408" s="43">
        <v>103.33</v>
      </c>
      <c r="H408" s="43">
        <v>120</v>
      </c>
      <c r="I408" s="253">
        <v>120</v>
      </c>
      <c r="J408" s="249">
        <v>120</v>
      </c>
      <c r="K408" s="43">
        <v>0</v>
      </c>
      <c r="L408" s="249">
        <v>120</v>
      </c>
      <c r="M408" s="249">
        <v>120</v>
      </c>
      <c r="N408" s="249">
        <v>120</v>
      </c>
    </row>
    <row r="409" spans="1:14" x14ac:dyDescent="0.25">
      <c r="A409" s="103"/>
      <c r="B409" s="104"/>
      <c r="C409" s="105" t="s">
        <v>268</v>
      </c>
      <c r="D409" s="106" t="s">
        <v>136</v>
      </c>
      <c r="E409" s="107" t="s">
        <v>270</v>
      </c>
      <c r="F409" s="43">
        <v>120.66</v>
      </c>
      <c r="G409" s="43">
        <v>120.66</v>
      </c>
      <c r="H409" s="43">
        <v>130</v>
      </c>
      <c r="I409" s="253">
        <v>130</v>
      </c>
      <c r="J409" s="249">
        <v>130</v>
      </c>
      <c r="K409" s="43">
        <v>0</v>
      </c>
      <c r="L409" s="249">
        <v>130</v>
      </c>
      <c r="M409" s="249">
        <v>130</v>
      </c>
      <c r="N409" s="249">
        <v>130</v>
      </c>
    </row>
    <row r="410" spans="1:14" x14ac:dyDescent="0.25">
      <c r="A410" s="103"/>
      <c r="B410" s="104"/>
      <c r="C410" s="105" t="s">
        <v>271</v>
      </c>
      <c r="D410" s="106" t="s">
        <v>140</v>
      </c>
      <c r="E410" s="107" t="s">
        <v>414</v>
      </c>
      <c r="F410" s="43">
        <v>0</v>
      </c>
      <c r="G410" s="43">
        <v>0</v>
      </c>
      <c r="H410" s="43">
        <v>10</v>
      </c>
      <c r="I410" s="253">
        <v>10</v>
      </c>
      <c r="J410" s="249">
        <v>10</v>
      </c>
      <c r="K410" s="43">
        <v>0</v>
      </c>
      <c r="L410" s="249">
        <v>10</v>
      </c>
      <c r="M410" s="249">
        <v>10</v>
      </c>
      <c r="N410" s="249">
        <v>10</v>
      </c>
    </row>
    <row r="411" spans="1:14" x14ac:dyDescent="0.25">
      <c r="A411" s="103"/>
      <c r="B411" s="104"/>
      <c r="C411" s="105" t="s">
        <v>415</v>
      </c>
      <c r="D411" s="106" t="s">
        <v>143</v>
      </c>
      <c r="E411" s="107" t="s">
        <v>416</v>
      </c>
      <c r="F411" s="43">
        <v>0</v>
      </c>
      <c r="G411" s="43">
        <v>45.6</v>
      </c>
      <c r="H411" s="43">
        <v>100</v>
      </c>
      <c r="I411" s="253">
        <v>100</v>
      </c>
      <c r="J411" s="249">
        <v>100</v>
      </c>
      <c r="K411" s="43">
        <v>0</v>
      </c>
      <c r="L411" s="249">
        <v>100</v>
      </c>
      <c r="M411" s="249">
        <v>100</v>
      </c>
      <c r="N411" s="249">
        <v>100</v>
      </c>
    </row>
    <row r="412" spans="1:14" x14ac:dyDescent="0.25">
      <c r="A412" s="588" t="s">
        <v>417</v>
      </c>
      <c r="B412" s="589"/>
      <c r="C412" s="589"/>
      <c r="D412" s="589"/>
      <c r="E412" s="590"/>
      <c r="F412" s="50">
        <v>0</v>
      </c>
      <c r="G412" s="50">
        <v>0</v>
      </c>
      <c r="H412" s="50">
        <v>0</v>
      </c>
      <c r="I412" s="50">
        <v>0</v>
      </c>
      <c r="J412" s="50">
        <v>0</v>
      </c>
      <c r="K412" s="50">
        <v>0</v>
      </c>
      <c r="L412" s="50">
        <v>0</v>
      </c>
      <c r="M412" s="50">
        <v>0</v>
      </c>
      <c r="N412" s="50">
        <v>0</v>
      </c>
    </row>
    <row r="413" spans="1:14" x14ac:dyDescent="0.25">
      <c r="A413" s="103"/>
      <c r="B413" s="104"/>
      <c r="C413" s="105" t="s">
        <v>418</v>
      </c>
      <c r="D413" s="106" t="s">
        <v>146</v>
      </c>
      <c r="E413" s="107" t="s">
        <v>419</v>
      </c>
      <c r="F413" s="43">
        <v>0</v>
      </c>
      <c r="G413" s="43">
        <v>0</v>
      </c>
      <c r="H413" s="43">
        <v>0</v>
      </c>
      <c r="I413" s="43">
        <v>0</v>
      </c>
      <c r="J413" s="43">
        <v>0</v>
      </c>
      <c r="K413" s="43">
        <v>0</v>
      </c>
      <c r="L413" s="43">
        <v>0</v>
      </c>
      <c r="M413" s="43">
        <v>0</v>
      </c>
      <c r="N413" s="43">
        <v>0</v>
      </c>
    </row>
    <row r="414" spans="1:14" x14ac:dyDescent="0.25">
      <c r="A414" s="211"/>
      <c r="B414" s="211"/>
      <c r="C414" s="211"/>
      <c r="D414" s="211"/>
      <c r="E414" s="211"/>
      <c r="F414" s="43"/>
      <c r="G414" s="43"/>
      <c r="H414" s="43"/>
      <c r="I414" s="253"/>
      <c r="J414" s="249"/>
      <c r="K414" s="43"/>
      <c r="L414" s="249"/>
      <c r="M414" s="249"/>
      <c r="N414" s="249"/>
    </row>
    <row r="417" spans="1:14" ht="18.75" x14ac:dyDescent="0.25">
      <c r="A417" s="144" t="s">
        <v>420</v>
      </c>
      <c r="B417" s="145"/>
      <c r="C417" s="3"/>
      <c r="D417" s="146"/>
      <c r="E417" s="3"/>
    </row>
    <row r="419" spans="1:14" ht="15.75" thickBot="1" x14ac:dyDescent="0.3"/>
    <row r="420" spans="1:14" x14ac:dyDescent="0.25">
      <c r="A420" s="8"/>
      <c r="B420" s="9"/>
      <c r="C420" s="8"/>
      <c r="D420" s="80"/>
      <c r="E420" s="10" t="s">
        <v>0</v>
      </c>
      <c r="F420" s="81" t="s">
        <v>1</v>
      </c>
      <c r="G420" s="81" t="s">
        <v>1</v>
      </c>
      <c r="H420" s="82"/>
      <c r="I420" s="111"/>
      <c r="J420" s="186" t="s">
        <v>191</v>
      </c>
      <c r="K420" s="187" t="s">
        <v>193</v>
      </c>
      <c r="L420" s="188"/>
      <c r="M420" s="188"/>
      <c r="N420" s="188"/>
    </row>
    <row r="421" spans="1:14" ht="18.75" x14ac:dyDescent="0.3">
      <c r="A421" s="13"/>
      <c r="B421" s="14"/>
      <c r="C421" s="15"/>
      <c r="D421" s="83"/>
      <c r="E421" s="16" t="s">
        <v>2</v>
      </c>
      <c r="F421" s="85" t="s">
        <v>3</v>
      </c>
      <c r="G421" s="85" t="s">
        <v>3</v>
      </c>
      <c r="H421" s="84" t="s">
        <v>573</v>
      </c>
      <c r="I421" s="112" t="s">
        <v>590</v>
      </c>
      <c r="J421" s="189" t="s">
        <v>192</v>
      </c>
      <c r="K421" s="190" t="s">
        <v>192</v>
      </c>
      <c r="L421" s="191"/>
      <c r="M421" s="191"/>
      <c r="N421" s="191"/>
    </row>
    <row r="422" spans="1:14" x14ac:dyDescent="0.25">
      <c r="A422" s="19"/>
      <c r="B422" s="20"/>
      <c r="C422" s="86"/>
      <c r="D422" s="87"/>
      <c r="E422" s="88" t="s">
        <v>4</v>
      </c>
      <c r="F422" s="84" t="s">
        <v>5</v>
      </c>
      <c r="G422" s="84" t="s">
        <v>5</v>
      </c>
      <c r="H422" s="84" t="s">
        <v>574</v>
      </c>
      <c r="I422" s="112" t="s">
        <v>591</v>
      </c>
      <c r="J422" s="192"/>
      <c r="K422" s="193"/>
      <c r="L422" s="191" t="s">
        <v>5</v>
      </c>
      <c r="M422" s="191" t="s">
        <v>5</v>
      </c>
      <c r="N422" s="191" t="s">
        <v>5</v>
      </c>
    </row>
    <row r="423" spans="1:14" x14ac:dyDescent="0.25">
      <c r="A423" s="23"/>
      <c r="B423" s="24"/>
      <c r="C423" s="89"/>
      <c r="D423" s="90"/>
      <c r="E423" s="26"/>
      <c r="F423" s="84" t="s">
        <v>6</v>
      </c>
      <c r="G423" s="84" t="s">
        <v>6</v>
      </c>
      <c r="H423" s="84" t="s">
        <v>6</v>
      </c>
      <c r="I423" s="112" t="s">
        <v>6</v>
      </c>
      <c r="J423" s="192"/>
      <c r="K423" s="193"/>
      <c r="L423" s="191" t="s">
        <v>6</v>
      </c>
      <c r="M423" s="191" t="s">
        <v>6</v>
      </c>
      <c r="N423" s="191" t="s">
        <v>6</v>
      </c>
    </row>
    <row r="424" spans="1:14" ht="15.75" thickBot="1" x14ac:dyDescent="0.3">
      <c r="A424" s="27"/>
      <c r="B424" s="28"/>
      <c r="C424" s="91"/>
      <c r="D424" s="92"/>
      <c r="E424" s="93" t="s">
        <v>7</v>
      </c>
      <c r="F424" s="94" t="s">
        <v>113</v>
      </c>
      <c r="G424" s="94" t="s">
        <v>114</v>
      </c>
      <c r="H424" s="94" t="s">
        <v>194</v>
      </c>
      <c r="I424" s="113" t="s">
        <v>194</v>
      </c>
      <c r="J424" s="198">
        <v>2016</v>
      </c>
      <c r="K424" s="199">
        <v>2016</v>
      </c>
      <c r="L424" s="191" t="s">
        <v>195</v>
      </c>
      <c r="M424" s="191" t="s">
        <v>196</v>
      </c>
      <c r="N424" s="191" t="s">
        <v>197</v>
      </c>
    </row>
    <row r="425" spans="1:14" ht="15.75" thickTop="1" x14ac:dyDescent="0.25">
      <c r="A425" s="95" t="s">
        <v>421</v>
      </c>
      <c r="B425" s="96"/>
      <c r="C425" s="97"/>
      <c r="D425" s="98"/>
      <c r="E425" s="99"/>
      <c r="F425" s="119">
        <v>0</v>
      </c>
      <c r="G425" s="119">
        <v>0</v>
      </c>
      <c r="H425" s="119">
        <v>250</v>
      </c>
      <c r="I425" s="119">
        <v>250</v>
      </c>
      <c r="J425" s="119">
        <v>250</v>
      </c>
      <c r="K425" s="119">
        <v>0</v>
      </c>
      <c r="L425" s="119">
        <v>250</v>
      </c>
      <c r="M425" s="119">
        <v>250</v>
      </c>
      <c r="N425" s="119">
        <v>250</v>
      </c>
    </row>
    <row r="426" spans="1:14" x14ac:dyDescent="0.25">
      <c r="A426" s="101" t="s">
        <v>422</v>
      </c>
      <c r="B426" s="260" t="s">
        <v>423</v>
      </c>
      <c r="C426" s="204"/>
      <c r="D426" s="261"/>
      <c r="E426" s="205"/>
      <c r="F426" s="102">
        <v>0</v>
      </c>
      <c r="G426" s="102">
        <v>0</v>
      </c>
      <c r="H426" s="102">
        <v>250</v>
      </c>
      <c r="I426" s="102">
        <v>250</v>
      </c>
      <c r="J426" s="102">
        <v>250</v>
      </c>
      <c r="K426" s="102">
        <v>0</v>
      </c>
      <c r="L426" s="102">
        <v>250</v>
      </c>
      <c r="M426" s="102">
        <v>250</v>
      </c>
      <c r="N426" s="102">
        <v>250</v>
      </c>
    </row>
    <row r="427" spans="1:14" x14ac:dyDescent="0.25">
      <c r="A427" s="604" t="s">
        <v>424</v>
      </c>
      <c r="B427" s="607"/>
      <c r="C427" s="200" t="s">
        <v>425</v>
      </c>
      <c r="D427" s="262"/>
      <c r="E427" s="208"/>
      <c r="F427" s="37">
        <v>0</v>
      </c>
      <c r="G427" s="37">
        <v>0</v>
      </c>
      <c r="H427" s="37">
        <v>50</v>
      </c>
      <c r="I427" s="37">
        <v>50</v>
      </c>
      <c r="J427" s="37">
        <v>50</v>
      </c>
      <c r="K427" s="37">
        <v>0</v>
      </c>
      <c r="L427" s="37">
        <v>50</v>
      </c>
      <c r="M427" s="37">
        <v>50</v>
      </c>
      <c r="N427" s="37">
        <v>50</v>
      </c>
    </row>
    <row r="428" spans="1:14" x14ac:dyDescent="0.25">
      <c r="A428" s="588" t="s">
        <v>207</v>
      </c>
      <c r="B428" s="589"/>
      <c r="C428" s="589"/>
      <c r="D428" s="589"/>
      <c r="E428" s="590"/>
      <c r="F428" s="50">
        <v>0</v>
      </c>
      <c r="G428" s="50">
        <v>0</v>
      </c>
      <c r="H428" s="50">
        <v>50</v>
      </c>
      <c r="I428" s="50">
        <v>50</v>
      </c>
      <c r="J428" s="50">
        <v>50</v>
      </c>
      <c r="K428" s="50">
        <v>0</v>
      </c>
      <c r="L428" s="50">
        <v>50</v>
      </c>
      <c r="M428" s="50">
        <v>50</v>
      </c>
      <c r="N428" s="50">
        <v>50</v>
      </c>
    </row>
    <row r="429" spans="1:14" x14ac:dyDescent="0.25">
      <c r="A429" s="103"/>
      <c r="B429" s="104"/>
      <c r="C429" s="105" t="s">
        <v>208</v>
      </c>
      <c r="D429" s="106" t="s">
        <v>122</v>
      </c>
      <c r="E429" s="107" t="s">
        <v>333</v>
      </c>
      <c r="F429" s="43">
        <v>0</v>
      </c>
      <c r="G429" s="43">
        <v>0</v>
      </c>
      <c r="H429" s="43">
        <v>50</v>
      </c>
      <c r="I429" s="43">
        <v>50</v>
      </c>
      <c r="J429" s="43">
        <v>50</v>
      </c>
      <c r="K429" s="43">
        <v>0</v>
      </c>
      <c r="L429" s="43">
        <v>50</v>
      </c>
      <c r="M429" s="43">
        <v>50</v>
      </c>
      <c r="N429" s="43">
        <v>50</v>
      </c>
    </row>
    <row r="430" spans="1:14" x14ac:dyDescent="0.25">
      <c r="A430" s="626" t="s">
        <v>426</v>
      </c>
      <c r="B430" s="605"/>
      <c r="C430" s="200" t="s">
        <v>427</v>
      </c>
      <c r="D430" s="262"/>
      <c r="E430" s="208"/>
      <c r="F430" s="37">
        <v>0</v>
      </c>
      <c r="G430" s="37">
        <v>0</v>
      </c>
      <c r="H430" s="37">
        <v>200</v>
      </c>
      <c r="I430" s="37">
        <v>200</v>
      </c>
      <c r="J430" s="37">
        <v>200</v>
      </c>
      <c r="K430" s="37">
        <v>0</v>
      </c>
      <c r="L430" s="37">
        <v>200</v>
      </c>
      <c r="M430" s="37">
        <v>200</v>
      </c>
      <c r="N430" s="37">
        <v>200</v>
      </c>
    </row>
    <row r="431" spans="1:14" x14ac:dyDescent="0.25">
      <c r="A431" s="588" t="s">
        <v>207</v>
      </c>
      <c r="B431" s="589"/>
      <c r="C431" s="589"/>
      <c r="D431" s="589"/>
      <c r="E431" s="590"/>
      <c r="F431" s="50">
        <v>0</v>
      </c>
      <c r="G431" s="50">
        <v>0</v>
      </c>
      <c r="H431" s="50">
        <v>200</v>
      </c>
      <c r="I431" s="50">
        <v>200</v>
      </c>
      <c r="J431" s="50">
        <v>200</v>
      </c>
      <c r="K431" s="50">
        <v>0</v>
      </c>
      <c r="L431" s="50">
        <v>200</v>
      </c>
      <c r="M431" s="50">
        <v>200</v>
      </c>
      <c r="N431" s="50">
        <v>200</v>
      </c>
    </row>
    <row r="432" spans="1:14" x14ac:dyDescent="0.25">
      <c r="A432" s="103"/>
      <c r="B432" s="104"/>
      <c r="C432" s="105" t="s">
        <v>208</v>
      </c>
      <c r="D432" s="106" t="s">
        <v>122</v>
      </c>
      <c r="E432" s="107" t="s">
        <v>333</v>
      </c>
      <c r="F432" s="43">
        <v>0</v>
      </c>
      <c r="G432" s="43">
        <v>0</v>
      </c>
      <c r="H432" s="43">
        <v>200</v>
      </c>
      <c r="I432" s="43">
        <v>200</v>
      </c>
      <c r="J432" s="43">
        <v>200</v>
      </c>
      <c r="K432" s="43">
        <v>0</v>
      </c>
      <c r="L432" s="43">
        <v>200</v>
      </c>
      <c r="M432" s="43">
        <v>200</v>
      </c>
      <c r="N432" s="43">
        <v>200</v>
      </c>
    </row>
    <row r="433" spans="1:14" x14ac:dyDescent="0.25">
      <c r="A433" s="283"/>
      <c r="B433" s="284"/>
      <c r="C433" s="285"/>
      <c r="D433" s="286"/>
      <c r="E433" s="287"/>
      <c r="F433" s="288"/>
      <c r="G433" s="288"/>
      <c r="H433" s="288"/>
      <c r="I433" s="288"/>
      <c r="J433" s="288"/>
      <c r="K433" s="288"/>
      <c r="L433" s="288"/>
      <c r="M433" s="288"/>
      <c r="N433" s="288"/>
    </row>
    <row r="436" spans="1:14" ht="18.75" x14ac:dyDescent="0.25">
      <c r="A436" s="144" t="s">
        <v>428</v>
      </c>
      <c r="B436" s="145"/>
      <c r="C436" s="3"/>
      <c r="D436" s="146"/>
      <c r="E436" s="3"/>
    </row>
    <row r="437" spans="1:14" ht="15.75" thickBot="1" x14ac:dyDescent="0.3"/>
    <row r="438" spans="1:14" x14ac:dyDescent="0.25">
      <c r="A438" s="8"/>
      <c r="B438" s="9"/>
      <c r="C438" s="8"/>
      <c r="D438" s="80"/>
      <c r="E438" s="10" t="s">
        <v>0</v>
      </c>
      <c r="F438" s="81" t="s">
        <v>1</v>
      </c>
      <c r="G438" s="81" t="s">
        <v>1</v>
      </c>
      <c r="H438" s="82"/>
      <c r="I438" s="111"/>
      <c r="J438" s="186" t="s">
        <v>191</v>
      </c>
      <c r="K438" s="187" t="s">
        <v>193</v>
      </c>
      <c r="L438" s="188"/>
      <c r="M438" s="188"/>
      <c r="N438" s="188"/>
    </row>
    <row r="439" spans="1:14" ht="18.75" x14ac:dyDescent="0.3">
      <c r="A439" s="13"/>
      <c r="B439" s="14"/>
      <c r="C439" s="15"/>
      <c r="D439" s="83"/>
      <c r="E439" s="16" t="s">
        <v>2</v>
      </c>
      <c r="F439" s="85" t="s">
        <v>3</v>
      </c>
      <c r="G439" s="85" t="s">
        <v>3</v>
      </c>
      <c r="H439" s="84" t="s">
        <v>573</v>
      </c>
      <c r="I439" s="112" t="s">
        <v>590</v>
      </c>
      <c r="J439" s="189" t="s">
        <v>192</v>
      </c>
      <c r="K439" s="190" t="s">
        <v>192</v>
      </c>
      <c r="L439" s="191"/>
      <c r="M439" s="191"/>
      <c r="N439" s="191"/>
    </row>
    <row r="440" spans="1:14" x14ac:dyDescent="0.25">
      <c r="A440" s="19"/>
      <c r="B440" s="20"/>
      <c r="C440" s="86"/>
      <c r="D440" s="87"/>
      <c r="E440" s="88" t="s">
        <v>4</v>
      </c>
      <c r="F440" s="84" t="s">
        <v>5</v>
      </c>
      <c r="G440" s="84" t="s">
        <v>5</v>
      </c>
      <c r="H440" s="84" t="s">
        <v>574</v>
      </c>
      <c r="I440" s="112" t="s">
        <v>591</v>
      </c>
      <c r="J440" s="192"/>
      <c r="K440" s="193"/>
      <c r="L440" s="191" t="s">
        <v>5</v>
      </c>
      <c r="M440" s="191" t="s">
        <v>5</v>
      </c>
      <c r="N440" s="191" t="s">
        <v>5</v>
      </c>
    </row>
    <row r="441" spans="1:14" x14ac:dyDescent="0.25">
      <c r="A441" s="23"/>
      <c r="B441" s="24"/>
      <c r="C441" s="89"/>
      <c r="D441" s="90"/>
      <c r="E441" s="26"/>
      <c r="F441" s="84" t="s">
        <v>6</v>
      </c>
      <c r="G441" s="84" t="s">
        <v>6</v>
      </c>
      <c r="H441" s="84" t="s">
        <v>6</v>
      </c>
      <c r="I441" s="112" t="s">
        <v>6</v>
      </c>
      <c r="J441" s="192"/>
      <c r="K441" s="193"/>
      <c r="L441" s="191" t="s">
        <v>6</v>
      </c>
      <c r="M441" s="191" t="s">
        <v>6</v>
      </c>
      <c r="N441" s="191" t="s">
        <v>6</v>
      </c>
    </row>
    <row r="442" spans="1:14" ht="15.75" thickBot="1" x14ac:dyDescent="0.3">
      <c r="A442" s="27"/>
      <c r="B442" s="28"/>
      <c r="C442" s="91"/>
      <c r="D442" s="92"/>
      <c r="E442" s="93" t="s">
        <v>7</v>
      </c>
      <c r="F442" s="94" t="s">
        <v>113</v>
      </c>
      <c r="G442" s="94" t="s">
        <v>114</v>
      </c>
      <c r="H442" s="94" t="s">
        <v>194</v>
      </c>
      <c r="I442" s="113" t="s">
        <v>194</v>
      </c>
      <c r="J442" s="198">
        <v>2016</v>
      </c>
      <c r="K442" s="199">
        <v>2016</v>
      </c>
      <c r="L442" s="191" t="s">
        <v>195</v>
      </c>
      <c r="M442" s="191" t="s">
        <v>196</v>
      </c>
      <c r="N442" s="191" t="s">
        <v>197</v>
      </c>
    </row>
    <row r="443" spans="1:14" ht="15.75" thickTop="1" x14ac:dyDescent="0.25">
      <c r="A443" s="95" t="s">
        <v>429</v>
      </c>
      <c r="B443" s="96"/>
      <c r="C443" s="97"/>
      <c r="D443" s="98"/>
      <c r="E443" s="99"/>
      <c r="F443" s="345">
        <f>F444+F463</f>
        <v>2287.6999999999998</v>
      </c>
      <c r="G443" s="345">
        <v>1192.6400000000001</v>
      </c>
      <c r="H443" s="345">
        <f>H444+H463</f>
        <v>2870</v>
      </c>
      <c r="I443" s="345">
        <f>I444+I463</f>
        <v>2770</v>
      </c>
      <c r="J443" s="345">
        <f t="shared" ref="J443:L443" si="22">J444+J463</f>
        <v>3020</v>
      </c>
      <c r="K443" s="345">
        <f t="shared" si="22"/>
        <v>0</v>
      </c>
      <c r="L443" s="345">
        <f t="shared" si="22"/>
        <v>3020</v>
      </c>
      <c r="M443" s="345">
        <f t="shared" ref="M443:N443" si="23">M444+M463</f>
        <v>3020</v>
      </c>
      <c r="N443" s="345">
        <f t="shared" si="23"/>
        <v>3020</v>
      </c>
    </row>
    <row r="444" spans="1:14" x14ac:dyDescent="0.25">
      <c r="A444" s="101" t="s">
        <v>430</v>
      </c>
      <c r="B444" s="260" t="s">
        <v>431</v>
      </c>
      <c r="C444" s="204"/>
      <c r="D444" s="261"/>
      <c r="E444" s="205"/>
      <c r="F444" s="102">
        <f>F448+F452+F455</f>
        <v>2287.6999999999998</v>
      </c>
      <c r="G444" s="102">
        <v>1192.6400000000001</v>
      </c>
      <c r="H444" s="102">
        <f>H446+H448+H452+H455+H459+H461</f>
        <v>2780</v>
      </c>
      <c r="I444" s="102">
        <v>2680</v>
      </c>
      <c r="J444" s="102">
        <v>2930</v>
      </c>
      <c r="K444" s="102">
        <v>0</v>
      </c>
      <c r="L444" s="102">
        <v>2930</v>
      </c>
      <c r="M444" s="102">
        <v>2930</v>
      </c>
      <c r="N444" s="102">
        <v>2930</v>
      </c>
    </row>
    <row r="445" spans="1:14" x14ac:dyDescent="0.25">
      <c r="A445" s="604" t="s">
        <v>432</v>
      </c>
      <c r="B445" s="607"/>
      <c r="C445" s="200" t="s">
        <v>433</v>
      </c>
      <c r="D445" s="262"/>
      <c r="E445" s="208"/>
      <c r="F445" s="37">
        <v>2287.6999999999998</v>
      </c>
      <c r="G445" s="37">
        <f>G448+G452+G455</f>
        <v>1192.6399999999999</v>
      </c>
      <c r="H445" s="37">
        <f>H446+H448+H452+H455+H459+H461</f>
        <v>2780</v>
      </c>
      <c r="I445" s="37">
        <f>I446+I448+I452+I455+I459+I461</f>
        <v>2680</v>
      </c>
      <c r="J445" s="37">
        <v>2930</v>
      </c>
      <c r="K445" s="37">
        <v>0</v>
      </c>
      <c r="L445" s="37">
        <v>2930</v>
      </c>
      <c r="M445" s="37">
        <v>2930</v>
      </c>
      <c r="N445" s="37">
        <v>2930</v>
      </c>
    </row>
    <row r="446" spans="1:14" x14ac:dyDescent="0.25">
      <c r="A446" s="588" t="s">
        <v>138</v>
      </c>
      <c r="B446" s="589"/>
      <c r="C446" s="589"/>
      <c r="D446" s="589"/>
      <c r="E446" s="590"/>
      <c r="F446" s="50">
        <v>0</v>
      </c>
      <c r="G446" s="50">
        <v>0</v>
      </c>
      <c r="H446" s="50">
        <v>10</v>
      </c>
      <c r="I446" s="50">
        <v>10</v>
      </c>
      <c r="J446" s="50">
        <v>10</v>
      </c>
      <c r="K446" s="50">
        <v>0</v>
      </c>
      <c r="L446" s="50">
        <v>10</v>
      </c>
      <c r="M446" s="50">
        <v>10</v>
      </c>
      <c r="N446" s="50">
        <v>10</v>
      </c>
    </row>
    <row r="447" spans="1:14" x14ac:dyDescent="0.25">
      <c r="A447" s="103"/>
      <c r="B447" s="104"/>
      <c r="C447" s="105" t="s">
        <v>145</v>
      </c>
      <c r="D447" s="106" t="s">
        <v>122</v>
      </c>
      <c r="E447" s="107" t="s">
        <v>147</v>
      </c>
      <c r="F447" s="43">
        <v>0</v>
      </c>
      <c r="G447" s="43">
        <v>0</v>
      </c>
      <c r="H447" s="43">
        <v>10</v>
      </c>
      <c r="I447" s="43">
        <v>10</v>
      </c>
      <c r="J447" s="43">
        <v>10</v>
      </c>
      <c r="K447" s="43">
        <v>0</v>
      </c>
      <c r="L447" s="43">
        <v>10</v>
      </c>
      <c r="M447" s="43">
        <v>10</v>
      </c>
      <c r="N447" s="43">
        <v>10</v>
      </c>
    </row>
    <row r="448" spans="1:14" x14ac:dyDescent="0.25">
      <c r="A448" s="588" t="s">
        <v>161</v>
      </c>
      <c r="B448" s="589"/>
      <c r="C448" s="589"/>
      <c r="D448" s="589"/>
      <c r="E448" s="590"/>
      <c r="F448" s="50">
        <f>F450+F451</f>
        <v>1194.1599999999999</v>
      </c>
      <c r="G448" s="50">
        <v>724.06</v>
      </c>
      <c r="H448" s="50">
        <f>H450+H451</f>
        <v>2200</v>
      </c>
      <c r="I448" s="50">
        <v>2200</v>
      </c>
      <c r="J448" s="50">
        <v>2200</v>
      </c>
      <c r="K448" s="50">
        <v>0</v>
      </c>
      <c r="L448" s="50">
        <v>2200</v>
      </c>
      <c r="M448" s="50">
        <v>2200</v>
      </c>
      <c r="N448" s="50">
        <v>2200</v>
      </c>
    </row>
    <row r="449" spans="1:14" x14ac:dyDescent="0.25">
      <c r="A449" s="103"/>
      <c r="B449" s="104"/>
      <c r="C449" s="105" t="s">
        <v>232</v>
      </c>
      <c r="D449" s="175" t="s">
        <v>125</v>
      </c>
      <c r="E449" s="170" t="s">
        <v>434</v>
      </c>
      <c r="F449" s="47">
        <v>1194.1600000000001</v>
      </c>
      <c r="G449" s="47">
        <f>G450+G451</f>
        <v>724.06</v>
      </c>
      <c r="H449" s="47">
        <f>H450+H451</f>
        <v>2200</v>
      </c>
      <c r="I449" s="47">
        <v>2200</v>
      </c>
      <c r="J449" s="47">
        <v>2200</v>
      </c>
      <c r="K449" s="47">
        <v>0</v>
      </c>
      <c r="L449" s="47">
        <v>2200</v>
      </c>
      <c r="M449" s="47">
        <v>2200</v>
      </c>
      <c r="N449" s="47">
        <v>2200</v>
      </c>
    </row>
    <row r="450" spans="1:14" x14ac:dyDescent="0.25">
      <c r="A450" s="135"/>
      <c r="B450" s="104"/>
      <c r="C450" s="105"/>
      <c r="D450" s="136"/>
      <c r="E450" s="151" t="s">
        <v>435</v>
      </c>
      <c r="F450" s="43">
        <v>551.64</v>
      </c>
      <c r="G450" s="43">
        <v>319.54000000000002</v>
      </c>
      <c r="H450" s="43">
        <v>1200</v>
      </c>
      <c r="I450" s="43">
        <v>1200</v>
      </c>
      <c r="J450" s="43">
        <v>1200</v>
      </c>
      <c r="K450" s="43">
        <v>0</v>
      </c>
      <c r="L450" s="43">
        <v>1200</v>
      </c>
      <c r="M450" s="43">
        <v>1200</v>
      </c>
      <c r="N450" s="43">
        <v>1200</v>
      </c>
    </row>
    <row r="451" spans="1:14" x14ac:dyDescent="0.25">
      <c r="A451" s="135"/>
      <c r="B451" s="104"/>
      <c r="C451" s="105"/>
      <c r="D451" s="136"/>
      <c r="E451" s="151" t="s">
        <v>436</v>
      </c>
      <c r="F451" s="43">
        <v>642.52</v>
      </c>
      <c r="G451" s="43">
        <v>404.52</v>
      </c>
      <c r="H451" s="43">
        <v>1000</v>
      </c>
      <c r="I451" s="43">
        <v>1000</v>
      </c>
      <c r="J451" s="43">
        <v>1000</v>
      </c>
      <c r="K451" s="43">
        <v>0</v>
      </c>
      <c r="L451" s="43">
        <v>1000</v>
      </c>
      <c r="M451" s="43">
        <v>1000</v>
      </c>
      <c r="N451" s="43">
        <v>1000</v>
      </c>
    </row>
    <row r="452" spans="1:14" x14ac:dyDescent="0.25">
      <c r="A452" s="588" t="s">
        <v>207</v>
      </c>
      <c r="B452" s="589"/>
      <c r="C452" s="589"/>
      <c r="D452" s="589"/>
      <c r="E452" s="590"/>
      <c r="F452" s="50">
        <v>247.64</v>
      </c>
      <c r="G452" s="50">
        <v>278.08</v>
      </c>
      <c r="H452" s="50">
        <f>H453+H454</f>
        <v>300</v>
      </c>
      <c r="I452" s="50">
        <v>50</v>
      </c>
      <c r="J452" s="50">
        <v>300</v>
      </c>
      <c r="K452" s="50">
        <v>0</v>
      </c>
      <c r="L452" s="50">
        <v>300</v>
      </c>
      <c r="M452" s="50">
        <v>300</v>
      </c>
      <c r="N452" s="50">
        <v>300</v>
      </c>
    </row>
    <row r="453" spans="1:14" x14ac:dyDescent="0.25">
      <c r="A453" s="103"/>
      <c r="B453" s="104"/>
      <c r="C453" s="105" t="s">
        <v>208</v>
      </c>
      <c r="D453" s="106" t="s">
        <v>136</v>
      </c>
      <c r="E453" s="107" t="s">
        <v>333</v>
      </c>
      <c r="F453" s="43">
        <v>7.64</v>
      </c>
      <c r="G453" s="43">
        <f>22.37+5.71</f>
        <v>28.080000000000002</v>
      </c>
      <c r="H453" s="43">
        <v>50</v>
      </c>
      <c r="I453" s="43">
        <v>50</v>
      </c>
      <c r="J453" s="43">
        <v>50</v>
      </c>
      <c r="K453" s="43">
        <v>0</v>
      </c>
      <c r="L453" s="43">
        <v>50</v>
      </c>
      <c r="M453" s="43">
        <v>50</v>
      </c>
      <c r="N453" s="43">
        <v>50</v>
      </c>
    </row>
    <row r="454" spans="1:14" x14ac:dyDescent="0.25">
      <c r="A454" s="103"/>
      <c r="B454" s="104" t="s">
        <v>98</v>
      </c>
      <c r="C454" s="105" t="s">
        <v>208</v>
      </c>
      <c r="D454" s="106" t="s">
        <v>140</v>
      </c>
      <c r="E454" s="107" t="s">
        <v>437</v>
      </c>
      <c r="F454" s="43">
        <v>240</v>
      </c>
      <c r="G454" s="43">
        <v>250</v>
      </c>
      <c r="H454" s="43">
        <v>250</v>
      </c>
      <c r="I454" s="43">
        <v>0</v>
      </c>
      <c r="J454" s="43">
        <v>250</v>
      </c>
      <c r="K454" s="43">
        <v>0</v>
      </c>
      <c r="L454" s="43">
        <v>250</v>
      </c>
      <c r="M454" s="43">
        <v>250</v>
      </c>
      <c r="N454" s="43">
        <v>250</v>
      </c>
    </row>
    <row r="455" spans="1:14" x14ac:dyDescent="0.25">
      <c r="A455" s="588" t="s">
        <v>274</v>
      </c>
      <c r="B455" s="589"/>
      <c r="C455" s="589"/>
      <c r="D455" s="589"/>
      <c r="E455" s="590"/>
      <c r="F455" s="50">
        <v>845.9</v>
      </c>
      <c r="G455" s="50">
        <v>190.5</v>
      </c>
      <c r="H455" s="50">
        <f>H456+H458</f>
        <v>70</v>
      </c>
      <c r="I455" s="50">
        <v>220</v>
      </c>
      <c r="J455" s="50">
        <v>220</v>
      </c>
      <c r="K455" s="50">
        <v>0</v>
      </c>
      <c r="L455" s="50">
        <v>220</v>
      </c>
      <c r="M455" s="50">
        <v>220</v>
      </c>
      <c r="N455" s="50">
        <v>220</v>
      </c>
    </row>
    <row r="456" spans="1:14" x14ac:dyDescent="0.25">
      <c r="A456" s="103"/>
      <c r="B456" s="104"/>
      <c r="C456" s="105" t="s">
        <v>278</v>
      </c>
      <c r="D456" s="106" t="s">
        <v>143</v>
      </c>
      <c r="E456" s="107" t="s">
        <v>438</v>
      </c>
      <c r="F456" s="43">
        <v>0</v>
      </c>
      <c r="G456" s="43">
        <v>0</v>
      </c>
      <c r="H456" s="43">
        <v>20</v>
      </c>
      <c r="I456" s="43">
        <v>20</v>
      </c>
      <c r="J456" s="43">
        <v>20</v>
      </c>
      <c r="K456" s="43">
        <v>0</v>
      </c>
      <c r="L456" s="43">
        <v>20</v>
      </c>
      <c r="M456" s="43">
        <v>20</v>
      </c>
      <c r="N456" s="43">
        <v>20</v>
      </c>
    </row>
    <row r="457" spans="1:14" x14ac:dyDescent="0.25">
      <c r="A457" s="103"/>
      <c r="B457" s="104">
        <v>111</v>
      </c>
      <c r="C457" s="105" t="s">
        <v>281</v>
      </c>
      <c r="D457" s="106" t="s">
        <v>146</v>
      </c>
      <c r="E457" s="107" t="s">
        <v>283</v>
      </c>
      <c r="F457" s="43">
        <v>845.9</v>
      </c>
      <c r="G457" s="43">
        <v>0</v>
      </c>
      <c r="H457" s="43">
        <v>0</v>
      </c>
      <c r="I457" s="43">
        <v>0</v>
      </c>
      <c r="J457" s="43">
        <v>0</v>
      </c>
      <c r="K457" s="43">
        <v>0</v>
      </c>
      <c r="L457" s="43">
        <v>0</v>
      </c>
      <c r="M457" s="43">
        <v>0</v>
      </c>
      <c r="N457" s="43">
        <v>0</v>
      </c>
    </row>
    <row r="458" spans="1:14" x14ac:dyDescent="0.25">
      <c r="A458" s="103"/>
      <c r="B458" s="104"/>
      <c r="C458" s="105" t="s">
        <v>281</v>
      </c>
      <c r="D458" s="106" t="s">
        <v>149</v>
      </c>
      <c r="E458" s="107" t="s">
        <v>283</v>
      </c>
      <c r="F458" s="43">
        <v>0</v>
      </c>
      <c r="G458" s="43">
        <v>190.5</v>
      </c>
      <c r="H458" s="43">
        <v>50</v>
      </c>
      <c r="I458" s="43">
        <v>200</v>
      </c>
      <c r="J458" s="43">
        <v>200</v>
      </c>
      <c r="K458" s="43">
        <v>0</v>
      </c>
      <c r="L458" s="43">
        <v>200</v>
      </c>
      <c r="M458" s="43">
        <v>200</v>
      </c>
      <c r="N458" s="43">
        <v>200</v>
      </c>
    </row>
    <row r="459" spans="1:14" x14ac:dyDescent="0.25">
      <c r="A459" s="588" t="s">
        <v>120</v>
      </c>
      <c r="B459" s="591"/>
      <c r="C459" s="591"/>
      <c r="D459" s="591"/>
      <c r="E459" s="592"/>
      <c r="F459" s="50">
        <v>0</v>
      </c>
      <c r="G459" s="50">
        <v>0</v>
      </c>
      <c r="H459" s="50">
        <v>100</v>
      </c>
      <c r="I459" s="50">
        <v>100</v>
      </c>
      <c r="J459" s="50">
        <v>100</v>
      </c>
      <c r="K459" s="50">
        <v>0</v>
      </c>
      <c r="L459" s="50">
        <v>100</v>
      </c>
      <c r="M459" s="50">
        <v>100</v>
      </c>
      <c r="N459" s="50">
        <v>100</v>
      </c>
    </row>
    <row r="460" spans="1:14" x14ac:dyDescent="0.25">
      <c r="A460" s="103"/>
      <c r="B460" s="104"/>
      <c r="C460" s="105" t="s">
        <v>212</v>
      </c>
      <c r="D460" s="106" t="s">
        <v>152</v>
      </c>
      <c r="E460" s="107" t="s">
        <v>300</v>
      </c>
      <c r="F460" s="43">
        <v>0</v>
      </c>
      <c r="G460" s="43">
        <v>0</v>
      </c>
      <c r="H460" s="43">
        <v>100</v>
      </c>
      <c r="I460" s="43">
        <v>100</v>
      </c>
      <c r="J460" s="43">
        <v>100</v>
      </c>
      <c r="K460" s="43">
        <v>0</v>
      </c>
      <c r="L460" s="43">
        <v>100</v>
      </c>
      <c r="M460" s="43">
        <v>100</v>
      </c>
      <c r="N460" s="43">
        <v>100</v>
      </c>
    </row>
    <row r="461" spans="1:14" x14ac:dyDescent="0.25">
      <c r="A461" s="588" t="s">
        <v>439</v>
      </c>
      <c r="B461" s="591"/>
      <c r="C461" s="591"/>
      <c r="D461" s="591"/>
      <c r="E461" s="592"/>
      <c r="F461" s="50">
        <v>0</v>
      </c>
      <c r="G461" s="50">
        <v>0</v>
      </c>
      <c r="H461" s="50">
        <v>100</v>
      </c>
      <c r="I461" s="50">
        <v>100</v>
      </c>
      <c r="J461" s="50">
        <v>100</v>
      </c>
      <c r="K461" s="50">
        <v>0</v>
      </c>
      <c r="L461" s="50">
        <v>100</v>
      </c>
      <c r="M461" s="50">
        <v>100</v>
      </c>
      <c r="N461" s="50">
        <v>100</v>
      </c>
    </row>
    <row r="462" spans="1:14" x14ac:dyDescent="0.25">
      <c r="A462" s="103"/>
      <c r="B462" s="104"/>
      <c r="C462" s="105" t="s">
        <v>440</v>
      </c>
      <c r="D462" s="106" t="s">
        <v>155</v>
      </c>
      <c r="E462" s="107" t="s">
        <v>441</v>
      </c>
      <c r="F462" s="43">
        <v>0</v>
      </c>
      <c r="G462" s="43">
        <v>0</v>
      </c>
      <c r="H462" s="43">
        <v>100</v>
      </c>
      <c r="I462" s="43">
        <v>100</v>
      </c>
      <c r="J462" s="43">
        <v>100</v>
      </c>
      <c r="K462" s="43">
        <v>0</v>
      </c>
      <c r="L462" s="43">
        <v>100</v>
      </c>
      <c r="M462" s="43">
        <v>100</v>
      </c>
      <c r="N462" s="43">
        <v>100</v>
      </c>
    </row>
    <row r="463" spans="1:14" ht="15.75" thickBot="1" x14ac:dyDescent="0.3">
      <c r="A463" s="289" t="s">
        <v>442</v>
      </c>
      <c r="B463" s="290" t="s">
        <v>443</v>
      </c>
      <c r="C463" s="291"/>
      <c r="D463" s="292"/>
      <c r="E463" s="293"/>
      <c r="F463" s="299">
        <v>0</v>
      </c>
      <c r="G463" s="299">
        <v>0</v>
      </c>
      <c r="H463" s="299">
        <v>90</v>
      </c>
      <c r="I463" s="299">
        <v>90</v>
      </c>
      <c r="J463" s="299">
        <v>90</v>
      </c>
      <c r="K463" s="299">
        <v>0</v>
      </c>
      <c r="L463" s="299">
        <v>90</v>
      </c>
      <c r="M463" s="299">
        <v>90</v>
      </c>
      <c r="N463" s="299">
        <v>90</v>
      </c>
    </row>
    <row r="464" spans="1:14" ht="15.75" thickBot="1" x14ac:dyDescent="0.3">
      <c r="A464" s="616" t="s">
        <v>432</v>
      </c>
      <c r="B464" s="617"/>
      <c r="C464" s="294" t="s">
        <v>433</v>
      </c>
      <c r="D464" s="295"/>
      <c r="E464" s="296"/>
      <c r="F464" s="300">
        <v>0</v>
      </c>
      <c r="G464" s="300">
        <v>0</v>
      </c>
      <c r="H464" s="300">
        <v>90</v>
      </c>
      <c r="I464" s="300">
        <v>90</v>
      </c>
      <c r="J464" s="300">
        <v>90</v>
      </c>
      <c r="K464" s="300">
        <v>0</v>
      </c>
      <c r="L464" s="300">
        <v>90</v>
      </c>
      <c r="M464" s="300">
        <v>90</v>
      </c>
      <c r="N464" s="300">
        <v>90</v>
      </c>
    </row>
    <row r="465" spans="1:14" ht="15.75" thickBot="1" x14ac:dyDescent="0.3">
      <c r="A465" s="618" t="s">
        <v>439</v>
      </c>
      <c r="B465" s="619"/>
      <c r="C465" s="619"/>
      <c r="D465" s="619"/>
      <c r="E465" s="619"/>
      <c r="F465" s="301">
        <v>0</v>
      </c>
      <c r="G465" s="301">
        <v>0</v>
      </c>
      <c r="H465" s="301">
        <v>90</v>
      </c>
      <c r="I465" s="301">
        <v>90</v>
      </c>
      <c r="J465" s="301">
        <v>90</v>
      </c>
      <c r="K465" s="301">
        <v>0</v>
      </c>
      <c r="L465" s="301">
        <v>90</v>
      </c>
      <c r="M465" s="301">
        <v>90</v>
      </c>
      <c r="N465" s="301">
        <v>90</v>
      </c>
    </row>
    <row r="466" spans="1:14" ht="15.75" thickBot="1" x14ac:dyDescent="0.3">
      <c r="A466" s="620">
        <v>642001</v>
      </c>
      <c r="B466" s="621"/>
      <c r="C466" s="622"/>
      <c r="D466" s="297" t="s">
        <v>122</v>
      </c>
      <c r="E466" s="298" t="s">
        <v>444</v>
      </c>
      <c r="F466" s="302">
        <v>0</v>
      </c>
      <c r="G466" s="302">
        <v>0</v>
      </c>
      <c r="H466" s="302">
        <v>90</v>
      </c>
      <c r="I466" s="302">
        <v>90</v>
      </c>
      <c r="J466" s="302">
        <v>90</v>
      </c>
      <c r="K466" s="302">
        <v>0</v>
      </c>
      <c r="L466" s="302">
        <v>90</v>
      </c>
      <c r="M466" s="302">
        <v>90</v>
      </c>
      <c r="N466" s="302">
        <v>90</v>
      </c>
    </row>
    <row r="469" spans="1:14" ht="18.75" x14ac:dyDescent="0.25">
      <c r="A469" s="144" t="s">
        <v>445</v>
      </c>
      <c r="B469" s="145"/>
      <c r="C469" s="3"/>
      <c r="D469" s="146"/>
      <c r="E469" s="3"/>
    </row>
    <row r="470" spans="1:14" x14ac:dyDescent="0.25">
      <c r="A470" s="303">
        <v>3.0126E-2</v>
      </c>
      <c r="B470" s="304"/>
      <c r="C470" s="3"/>
      <c r="D470" s="146"/>
      <c r="E470" s="3"/>
    </row>
    <row r="471" spans="1:14" ht="15.75" thickBot="1" x14ac:dyDescent="0.3"/>
    <row r="472" spans="1:14" x14ac:dyDescent="0.25">
      <c r="A472" s="8"/>
      <c r="B472" s="9"/>
      <c r="C472" s="8"/>
      <c r="D472" s="80"/>
      <c r="E472" s="10" t="s">
        <v>0</v>
      </c>
      <c r="F472" s="81" t="s">
        <v>1</v>
      </c>
      <c r="G472" s="81" t="s">
        <v>1</v>
      </c>
      <c r="H472" s="82"/>
      <c r="I472" s="111"/>
      <c r="J472" s="186" t="s">
        <v>191</v>
      </c>
      <c r="K472" s="187" t="s">
        <v>193</v>
      </c>
      <c r="L472" s="188"/>
      <c r="M472" s="188"/>
      <c r="N472" s="188"/>
    </row>
    <row r="473" spans="1:14" ht="18.75" x14ac:dyDescent="0.3">
      <c r="A473" s="13"/>
      <c r="B473" s="14"/>
      <c r="C473" s="15"/>
      <c r="D473" s="83"/>
      <c r="E473" s="16" t="s">
        <v>2</v>
      </c>
      <c r="F473" s="85" t="s">
        <v>3</v>
      </c>
      <c r="G473" s="85" t="s">
        <v>3</v>
      </c>
      <c r="H473" s="84" t="s">
        <v>573</v>
      </c>
      <c r="I473" s="112" t="s">
        <v>590</v>
      </c>
      <c r="J473" s="189" t="s">
        <v>192</v>
      </c>
      <c r="K473" s="190" t="s">
        <v>192</v>
      </c>
      <c r="L473" s="191"/>
      <c r="M473" s="191"/>
      <c r="N473" s="191"/>
    </row>
    <row r="474" spans="1:14" x14ac:dyDescent="0.25">
      <c r="A474" s="19"/>
      <c r="B474" s="20"/>
      <c r="C474" s="86"/>
      <c r="D474" s="87"/>
      <c r="E474" s="88" t="s">
        <v>4</v>
      </c>
      <c r="F474" s="84" t="s">
        <v>5</v>
      </c>
      <c r="G474" s="84" t="s">
        <v>5</v>
      </c>
      <c r="H474" s="84" t="s">
        <v>574</v>
      </c>
      <c r="I474" s="112" t="s">
        <v>591</v>
      </c>
      <c r="J474" s="192"/>
      <c r="K474" s="193"/>
      <c r="L474" s="191" t="s">
        <v>5</v>
      </c>
      <c r="M474" s="191" t="s">
        <v>5</v>
      </c>
      <c r="N474" s="191" t="s">
        <v>5</v>
      </c>
    </row>
    <row r="475" spans="1:14" x14ac:dyDescent="0.25">
      <c r="A475" s="23"/>
      <c r="B475" s="24"/>
      <c r="C475" s="89"/>
      <c r="D475" s="90"/>
      <c r="E475" s="26"/>
      <c r="F475" s="84" t="s">
        <v>6</v>
      </c>
      <c r="G475" s="84" t="s">
        <v>6</v>
      </c>
      <c r="H475" s="84" t="s">
        <v>6</v>
      </c>
      <c r="I475" s="112" t="s">
        <v>6</v>
      </c>
      <c r="J475" s="192"/>
      <c r="K475" s="193"/>
      <c r="L475" s="191" t="s">
        <v>6</v>
      </c>
      <c r="M475" s="191" t="s">
        <v>6</v>
      </c>
      <c r="N475" s="191" t="s">
        <v>6</v>
      </c>
    </row>
    <row r="476" spans="1:14" ht="15.75" thickBot="1" x14ac:dyDescent="0.3">
      <c r="A476" s="27"/>
      <c r="B476" s="28"/>
      <c r="C476" s="91"/>
      <c r="D476" s="92"/>
      <c r="E476" s="93" t="s">
        <v>7</v>
      </c>
      <c r="F476" s="94" t="s">
        <v>113</v>
      </c>
      <c r="G476" s="94" t="s">
        <v>114</v>
      </c>
      <c r="H476" s="94" t="s">
        <v>194</v>
      </c>
      <c r="I476" s="113" t="s">
        <v>194</v>
      </c>
      <c r="J476" s="198">
        <v>2016</v>
      </c>
      <c r="K476" s="199">
        <v>2016</v>
      </c>
      <c r="L476" s="191" t="s">
        <v>195</v>
      </c>
      <c r="M476" s="191" t="s">
        <v>196</v>
      </c>
      <c r="N476" s="191" t="s">
        <v>197</v>
      </c>
    </row>
    <row r="477" spans="1:14" ht="15.75" thickTop="1" x14ac:dyDescent="0.25">
      <c r="A477" s="348" t="s">
        <v>446</v>
      </c>
      <c r="B477" s="96"/>
      <c r="C477" s="349"/>
      <c r="D477" s="350"/>
      <c r="E477" s="351"/>
      <c r="F477" s="345">
        <f>F478+F498+F518+F523</f>
        <v>11035.01</v>
      </c>
      <c r="G477" s="345">
        <f>G478+G498+G518+G523</f>
        <v>2834.0200000000004</v>
      </c>
      <c r="H477" s="345">
        <f>H478+H498+H518+H523</f>
        <v>5070</v>
      </c>
      <c r="I477" s="345">
        <f>I478+I498+I518+I523</f>
        <v>4840</v>
      </c>
      <c r="J477" s="345">
        <f t="shared" ref="J477:L477" si="24">J478+J498+J518+J523</f>
        <v>5095</v>
      </c>
      <c r="K477" s="345">
        <f t="shared" si="24"/>
        <v>0</v>
      </c>
      <c r="L477" s="345">
        <f t="shared" si="24"/>
        <v>5095</v>
      </c>
      <c r="M477" s="345">
        <f t="shared" ref="M477:N477" si="25">M478+M498+M518+M523</f>
        <v>5095</v>
      </c>
      <c r="N477" s="345">
        <f t="shared" si="25"/>
        <v>5095</v>
      </c>
    </row>
    <row r="478" spans="1:14" x14ac:dyDescent="0.25">
      <c r="A478" s="305" t="s">
        <v>447</v>
      </c>
      <c r="B478" s="260" t="s">
        <v>448</v>
      </c>
      <c r="C478" s="204"/>
      <c r="D478" s="261"/>
      <c r="E478" s="205"/>
      <c r="F478" s="102">
        <v>8054.41</v>
      </c>
      <c r="G478" s="102">
        <v>706.74</v>
      </c>
      <c r="H478" s="102">
        <v>1210</v>
      </c>
      <c r="I478" s="250">
        <v>980</v>
      </c>
      <c r="J478" s="102">
        <v>1235</v>
      </c>
      <c r="K478" s="102">
        <v>0</v>
      </c>
      <c r="L478" s="250">
        <v>1235</v>
      </c>
      <c r="M478" s="250">
        <v>1235</v>
      </c>
      <c r="N478" s="250">
        <v>1235</v>
      </c>
    </row>
    <row r="479" spans="1:14" x14ac:dyDescent="0.25">
      <c r="A479" s="604" t="s">
        <v>449</v>
      </c>
      <c r="B479" s="607"/>
      <c r="C479" s="200" t="s">
        <v>450</v>
      </c>
      <c r="D479" s="262"/>
      <c r="E479" s="208"/>
      <c r="F479" s="37">
        <f>F480+F484+F492+F495</f>
        <v>8054.41</v>
      </c>
      <c r="G479" s="37">
        <f>G480+G484+G492+G495</f>
        <v>706.74</v>
      </c>
      <c r="H479" s="37">
        <f>H480+H484+H492+H495</f>
        <v>1210</v>
      </c>
      <c r="I479" s="37">
        <f>I480+I484+I492+I495</f>
        <v>980</v>
      </c>
      <c r="J479" s="37">
        <v>1235</v>
      </c>
      <c r="K479" s="37">
        <v>0</v>
      </c>
      <c r="L479" s="37">
        <v>1235</v>
      </c>
      <c r="M479" s="37">
        <v>1235</v>
      </c>
      <c r="N479" s="37">
        <v>1235</v>
      </c>
    </row>
    <row r="480" spans="1:14" x14ac:dyDescent="0.25">
      <c r="A480" s="588" t="s">
        <v>138</v>
      </c>
      <c r="B480" s="589"/>
      <c r="C480" s="589"/>
      <c r="D480" s="589"/>
      <c r="E480" s="590"/>
      <c r="F480" s="50">
        <f>F481+F482+F483</f>
        <v>23.9</v>
      </c>
      <c r="G480" s="50">
        <f>G481+G482+G483</f>
        <v>24</v>
      </c>
      <c r="H480" s="50">
        <v>10</v>
      </c>
      <c r="I480" s="252">
        <v>30</v>
      </c>
      <c r="J480" s="50">
        <v>35</v>
      </c>
      <c r="K480" s="50">
        <v>0</v>
      </c>
      <c r="L480" s="252">
        <v>35</v>
      </c>
      <c r="M480" s="252">
        <v>35</v>
      </c>
      <c r="N480" s="252">
        <v>35</v>
      </c>
    </row>
    <row r="481" spans="1:14" x14ac:dyDescent="0.25">
      <c r="A481" s="135"/>
      <c r="B481" s="171"/>
      <c r="C481" s="330">
        <v>625002</v>
      </c>
      <c r="D481" s="136" t="s">
        <v>122</v>
      </c>
      <c r="E481" s="151" t="s">
        <v>205</v>
      </c>
      <c r="F481" s="43">
        <v>17.2</v>
      </c>
      <c r="G481" s="43">
        <v>17.2</v>
      </c>
      <c r="H481" s="43">
        <v>0</v>
      </c>
      <c r="I481" s="253">
        <v>20</v>
      </c>
      <c r="J481" s="249">
        <v>20</v>
      </c>
      <c r="K481" s="43">
        <v>0</v>
      </c>
      <c r="L481" s="253">
        <v>20</v>
      </c>
      <c r="M481" s="253">
        <v>20</v>
      </c>
      <c r="N481" s="253">
        <v>20</v>
      </c>
    </row>
    <row r="482" spans="1:14" ht="15.75" thickBot="1" x14ac:dyDescent="0.3">
      <c r="A482" s="313"/>
      <c r="B482" s="268"/>
      <c r="C482" s="314" t="s">
        <v>145</v>
      </c>
      <c r="D482" s="315" t="s">
        <v>125</v>
      </c>
      <c r="E482" s="316" t="s">
        <v>451</v>
      </c>
      <c r="F482" s="43">
        <v>0.9</v>
      </c>
      <c r="G482" s="43">
        <v>0.98</v>
      </c>
      <c r="H482" s="43">
        <v>10</v>
      </c>
      <c r="I482" s="253">
        <v>10</v>
      </c>
      <c r="J482" s="249">
        <v>10</v>
      </c>
      <c r="K482" s="43">
        <v>0</v>
      </c>
      <c r="L482" s="253">
        <v>10</v>
      </c>
      <c r="M482" s="253">
        <v>10</v>
      </c>
      <c r="N482" s="253">
        <v>10</v>
      </c>
    </row>
    <row r="483" spans="1:14" ht="15.75" thickBot="1" x14ac:dyDescent="0.3">
      <c r="A483" s="332"/>
      <c r="B483" s="333"/>
      <c r="C483" s="220">
        <v>625007</v>
      </c>
      <c r="D483" s="218" t="s">
        <v>136</v>
      </c>
      <c r="E483" s="334" t="s">
        <v>463</v>
      </c>
      <c r="F483" s="331">
        <v>5.8</v>
      </c>
      <c r="G483" s="43">
        <v>5.82</v>
      </c>
      <c r="H483" s="43">
        <v>0</v>
      </c>
      <c r="I483" s="253">
        <v>0</v>
      </c>
      <c r="J483" s="249">
        <v>5</v>
      </c>
      <c r="K483" s="43">
        <v>0</v>
      </c>
      <c r="L483" s="253">
        <v>5</v>
      </c>
      <c r="M483" s="253">
        <v>5</v>
      </c>
      <c r="N483" s="253">
        <v>5</v>
      </c>
    </row>
    <row r="484" spans="1:14" x14ac:dyDescent="0.25">
      <c r="A484" s="623" t="s">
        <v>207</v>
      </c>
      <c r="B484" s="624"/>
      <c r="C484" s="624"/>
      <c r="D484" s="624"/>
      <c r="E484" s="625"/>
      <c r="F484" s="50">
        <v>98.59</v>
      </c>
      <c r="G484" s="50">
        <f>G488+G487</f>
        <v>467.11</v>
      </c>
      <c r="H484" s="50">
        <f>H485+H486+H487+H488</f>
        <v>530</v>
      </c>
      <c r="I484" s="50">
        <f>I485+I486+I487+I488</f>
        <v>280</v>
      </c>
      <c r="J484" s="50">
        <v>530</v>
      </c>
      <c r="K484" s="50">
        <v>0</v>
      </c>
      <c r="L484" s="50">
        <v>530</v>
      </c>
      <c r="M484" s="50">
        <v>530</v>
      </c>
      <c r="N484" s="50">
        <v>530</v>
      </c>
    </row>
    <row r="485" spans="1:14" x14ac:dyDescent="0.25">
      <c r="A485" s="103"/>
      <c r="B485" s="104"/>
      <c r="C485" s="105" t="s">
        <v>240</v>
      </c>
      <c r="D485" s="106" t="s">
        <v>140</v>
      </c>
      <c r="E485" s="107" t="s">
        <v>241</v>
      </c>
      <c r="F485" s="43">
        <v>0</v>
      </c>
      <c r="G485" s="43">
        <v>0</v>
      </c>
      <c r="H485" s="43">
        <v>50</v>
      </c>
      <c r="I485" s="253">
        <v>50</v>
      </c>
      <c r="J485" s="249">
        <v>50</v>
      </c>
      <c r="K485" s="43">
        <v>0</v>
      </c>
      <c r="L485" s="253">
        <v>50</v>
      </c>
      <c r="M485" s="253">
        <v>50</v>
      </c>
      <c r="N485" s="253">
        <v>50</v>
      </c>
    </row>
    <row r="486" spans="1:14" x14ac:dyDescent="0.25">
      <c r="A486" s="103"/>
      <c r="B486" s="104"/>
      <c r="C486" s="105" t="s">
        <v>452</v>
      </c>
      <c r="D486" s="106" t="s">
        <v>143</v>
      </c>
      <c r="E486" s="107" t="s">
        <v>453</v>
      </c>
      <c r="F486" s="43">
        <v>0</v>
      </c>
      <c r="G486" s="43">
        <v>0</v>
      </c>
      <c r="H486" s="43">
        <v>10</v>
      </c>
      <c r="I486" s="253">
        <v>10</v>
      </c>
      <c r="J486" s="249">
        <v>10</v>
      </c>
      <c r="K486" s="43">
        <v>0</v>
      </c>
      <c r="L486" s="253">
        <v>10</v>
      </c>
      <c r="M486" s="253">
        <v>10</v>
      </c>
      <c r="N486" s="253">
        <v>10</v>
      </c>
    </row>
    <row r="487" spans="1:14" x14ac:dyDescent="0.25">
      <c r="A487" s="103"/>
      <c r="B487" s="104"/>
      <c r="C487" s="105" t="s">
        <v>244</v>
      </c>
      <c r="D487" s="106" t="s">
        <v>146</v>
      </c>
      <c r="E487" s="107" t="s">
        <v>454</v>
      </c>
      <c r="F487" s="43">
        <v>0</v>
      </c>
      <c r="G487" s="43">
        <v>0</v>
      </c>
      <c r="H487" s="43">
        <v>70</v>
      </c>
      <c r="I487" s="253">
        <v>70</v>
      </c>
      <c r="J487" s="249">
        <v>70</v>
      </c>
      <c r="K487" s="43">
        <v>0</v>
      </c>
      <c r="L487" s="253">
        <v>70</v>
      </c>
      <c r="M487" s="253">
        <v>70</v>
      </c>
      <c r="N487" s="253">
        <v>70</v>
      </c>
    </row>
    <row r="488" spans="1:14" x14ac:dyDescent="0.25">
      <c r="A488" s="103"/>
      <c r="B488" s="104"/>
      <c r="C488" s="105" t="s">
        <v>208</v>
      </c>
      <c r="D488" s="106" t="s">
        <v>149</v>
      </c>
      <c r="E488" s="170" t="s">
        <v>455</v>
      </c>
      <c r="F488" s="47">
        <f>F489+F490</f>
        <v>98.59</v>
      </c>
      <c r="G488" s="47">
        <f>G489+G490+G491</f>
        <v>467.11</v>
      </c>
      <c r="H488" s="47">
        <f>H489+H490+H491</f>
        <v>400</v>
      </c>
      <c r="I488" s="47">
        <v>150</v>
      </c>
      <c r="J488" s="47">
        <v>400</v>
      </c>
      <c r="K488" s="47">
        <v>0</v>
      </c>
      <c r="L488" s="47">
        <v>400</v>
      </c>
      <c r="M488" s="47">
        <v>400</v>
      </c>
      <c r="N488" s="47">
        <v>400</v>
      </c>
    </row>
    <row r="489" spans="1:14" x14ac:dyDescent="0.25">
      <c r="A489" s="135"/>
      <c r="B489" s="104"/>
      <c r="C489" s="105"/>
      <c r="D489" s="136"/>
      <c r="E489" s="151" t="s">
        <v>456</v>
      </c>
      <c r="F489" s="43">
        <v>33.9</v>
      </c>
      <c r="G489" s="43">
        <v>8.11</v>
      </c>
      <c r="H489" s="43">
        <v>50</v>
      </c>
      <c r="I489" s="253">
        <v>50</v>
      </c>
      <c r="J489" s="249">
        <v>50</v>
      </c>
      <c r="K489" s="43">
        <v>0</v>
      </c>
      <c r="L489" s="253">
        <v>50</v>
      </c>
      <c r="M489" s="253">
        <v>50</v>
      </c>
      <c r="N489" s="253">
        <v>50</v>
      </c>
    </row>
    <row r="490" spans="1:14" x14ac:dyDescent="0.25">
      <c r="A490" s="135"/>
      <c r="B490" s="104"/>
      <c r="C490" s="105"/>
      <c r="D490" s="136"/>
      <c r="E490" s="151" t="s">
        <v>457</v>
      </c>
      <c r="F490" s="43">
        <v>64.69</v>
      </c>
      <c r="G490" s="43">
        <v>209</v>
      </c>
      <c r="H490" s="43">
        <v>100</v>
      </c>
      <c r="I490" s="253">
        <v>100</v>
      </c>
      <c r="J490" s="249">
        <v>100</v>
      </c>
      <c r="K490" s="43">
        <v>0</v>
      </c>
      <c r="L490" s="253">
        <v>100</v>
      </c>
      <c r="M490" s="253">
        <v>100</v>
      </c>
      <c r="N490" s="253">
        <v>100</v>
      </c>
    </row>
    <row r="491" spans="1:14" x14ac:dyDescent="0.25">
      <c r="A491" s="135"/>
      <c r="B491" s="104"/>
      <c r="C491" s="306" t="s">
        <v>98</v>
      </c>
      <c r="D491" s="153"/>
      <c r="E491" s="307" t="s">
        <v>457</v>
      </c>
      <c r="F491" s="43">
        <v>0</v>
      </c>
      <c r="G491" s="43">
        <v>250</v>
      </c>
      <c r="H491" s="43">
        <v>250</v>
      </c>
      <c r="I491" s="253">
        <v>0</v>
      </c>
      <c r="J491" s="249">
        <v>250</v>
      </c>
      <c r="K491" s="43">
        <v>0</v>
      </c>
      <c r="L491" s="253">
        <v>250</v>
      </c>
      <c r="M491" s="253">
        <v>250</v>
      </c>
      <c r="N491" s="253">
        <v>250</v>
      </c>
    </row>
    <row r="492" spans="1:14" x14ac:dyDescent="0.25">
      <c r="A492" s="588" t="s">
        <v>274</v>
      </c>
      <c r="B492" s="589"/>
      <c r="C492" s="589"/>
      <c r="D492" s="589"/>
      <c r="E492" s="590"/>
      <c r="F492" s="50">
        <f>F493+F494</f>
        <v>7790.38</v>
      </c>
      <c r="G492" s="50">
        <v>92.69</v>
      </c>
      <c r="H492" s="50">
        <v>500</v>
      </c>
      <c r="I492" s="254">
        <v>500</v>
      </c>
      <c r="J492" s="173">
        <v>500</v>
      </c>
      <c r="K492" s="50">
        <v>0</v>
      </c>
      <c r="L492" s="254">
        <v>500</v>
      </c>
      <c r="M492" s="254">
        <v>500</v>
      </c>
      <c r="N492" s="254">
        <v>500</v>
      </c>
    </row>
    <row r="493" spans="1:14" x14ac:dyDescent="0.25">
      <c r="A493" s="103"/>
      <c r="B493" s="104">
        <v>111</v>
      </c>
      <c r="C493" s="105" t="s">
        <v>281</v>
      </c>
      <c r="D493" s="106" t="s">
        <v>152</v>
      </c>
      <c r="E493" s="107" t="s">
        <v>458</v>
      </c>
      <c r="F493" s="43">
        <v>7154.1</v>
      </c>
      <c r="G493" s="43">
        <v>0</v>
      </c>
      <c r="H493" s="43">
        <v>0</v>
      </c>
      <c r="I493" s="253">
        <v>0</v>
      </c>
      <c r="J493" s="249">
        <v>0</v>
      </c>
      <c r="K493" s="43">
        <v>0</v>
      </c>
      <c r="L493" s="253">
        <v>0</v>
      </c>
      <c r="M493" s="253">
        <v>0</v>
      </c>
      <c r="N493" s="253">
        <v>0</v>
      </c>
    </row>
    <row r="494" spans="1:14" x14ac:dyDescent="0.25">
      <c r="A494" s="103"/>
      <c r="B494" s="104"/>
      <c r="C494" s="105"/>
      <c r="D494" s="106"/>
      <c r="E494" s="107" t="s">
        <v>458</v>
      </c>
      <c r="F494" s="43">
        <v>636.28</v>
      </c>
      <c r="G494" s="43">
        <v>92.69</v>
      </c>
      <c r="H494" s="43">
        <v>500</v>
      </c>
      <c r="I494" s="253">
        <v>500</v>
      </c>
      <c r="J494" s="249">
        <v>500</v>
      </c>
      <c r="K494" s="43">
        <v>0</v>
      </c>
      <c r="L494" s="253">
        <v>500</v>
      </c>
      <c r="M494" s="253">
        <v>500</v>
      </c>
      <c r="N494" s="253">
        <v>500</v>
      </c>
    </row>
    <row r="495" spans="1:14" x14ac:dyDescent="0.25">
      <c r="A495" s="588" t="s">
        <v>120</v>
      </c>
      <c r="B495" s="591"/>
      <c r="C495" s="591"/>
      <c r="D495" s="591"/>
      <c r="E495" s="592"/>
      <c r="F495" s="50">
        <f>F496+F497</f>
        <v>141.54</v>
      </c>
      <c r="G495" s="50">
        <v>122.94</v>
      </c>
      <c r="H495" s="50">
        <f>H496+H497</f>
        <v>170</v>
      </c>
      <c r="I495" s="50">
        <v>170</v>
      </c>
      <c r="J495" s="50">
        <v>170</v>
      </c>
      <c r="K495" s="50">
        <v>0</v>
      </c>
      <c r="L495" s="50">
        <v>170</v>
      </c>
      <c r="M495" s="50">
        <v>170</v>
      </c>
      <c r="N495" s="50">
        <v>170</v>
      </c>
    </row>
    <row r="496" spans="1:14" x14ac:dyDescent="0.25">
      <c r="A496" s="236"/>
      <c r="B496" s="237"/>
      <c r="C496" s="105" t="s">
        <v>121</v>
      </c>
      <c r="D496" s="308" t="s">
        <v>155</v>
      </c>
      <c r="E496" s="309" t="s">
        <v>220</v>
      </c>
      <c r="F496" s="43">
        <v>18.2</v>
      </c>
      <c r="G496" s="43">
        <v>0</v>
      </c>
      <c r="H496" s="43">
        <v>20</v>
      </c>
      <c r="I496" s="253">
        <v>20</v>
      </c>
      <c r="J496" s="249">
        <v>20</v>
      </c>
      <c r="K496" s="43">
        <v>0</v>
      </c>
      <c r="L496" s="253">
        <v>20</v>
      </c>
      <c r="M496" s="253">
        <v>20</v>
      </c>
      <c r="N496" s="253">
        <v>20</v>
      </c>
    </row>
    <row r="497" spans="1:14" x14ac:dyDescent="0.25">
      <c r="A497" s="103"/>
      <c r="B497" s="104"/>
      <c r="C497" s="105" t="s">
        <v>212</v>
      </c>
      <c r="D497" s="153" t="s">
        <v>159</v>
      </c>
      <c r="E497" s="154" t="s">
        <v>459</v>
      </c>
      <c r="F497" s="43">
        <v>123.34</v>
      </c>
      <c r="G497" s="43">
        <v>122.94</v>
      </c>
      <c r="H497" s="43">
        <v>150</v>
      </c>
      <c r="I497" s="253">
        <v>150</v>
      </c>
      <c r="J497" s="249">
        <v>150</v>
      </c>
      <c r="K497" s="43">
        <v>0</v>
      </c>
      <c r="L497" s="253">
        <v>150</v>
      </c>
      <c r="M497" s="253">
        <v>150</v>
      </c>
      <c r="N497" s="253">
        <v>150</v>
      </c>
    </row>
    <row r="498" spans="1:14" x14ac:dyDescent="0.25">
      <c r="A498" s="101" t="s">
        <v>460</v>
      </c>
      <c r="B498" s="310" t="s">
        <v>461</v>
      </c>
      <c r="C498" s="201"/>
      <c r="D498" s="261"/>
      <c r="E498" s="202"/>
      <c r="F498" s="102">
        <f>F500+F502+F507+F511+F514+F516</f>
        <v>1850.42</v>
      </c>
      <c r="G498" s="102">
        <v>1428.72</v>
      </c>
      <c r="H498" s="102">
        <v>2205</v>
      </c>
      <c r="I498" s="102">
        <v>2205</v>
      </c>
      <c r="J498" s="102">
        <v>2205</v>
      </c>
      <c r="K498" s="102">
        <v>0</v>
      </c>
      <c r="L498" s="102">
        <v>2205</v>
      </c>
      <c r="M498" s="102">
        <v>2205</v>
      </c>
      <c r="N498" s="102">
        <v>2205</v>
      </c>
    </row>
    <row r="499" spans="1:14" x14ac:dyDescent="0.25">
      <c r="A499" s="604" t="s">
        <v>449</v>
      </c>
      <c r="B499" s="615"/>
      <c r="C499" s="200" t="s">
        <v>450</v>
      </c>
      <c r="D499" s="262"/>
      <c r="E499" s="203"/>
      <c r="F499" s="172">
        <v>1850.42</v>
      </c>
      <c r="G499" s="172">
        <f>G507+G511+G514</f>
        <v>1428.72</v>
      </c>
      <c r="H499" s="172">
        <f>H500+H502+H507+H511+H514+H516</f>
        <v>2205</v>
      </c>
      <c r="I499" s="172">
        <f t="shared" ref="I499:L499" si="26">I500+I502+I507+I511+I514+I516</f>
        <v>2205</v>
      </c>
      <c r="J499" s="172">
        <f t="shared" si="26"/>
        <v>2205</v>
      </c>
      <c r="K499" s="172">
        <f t="shared" si="26"/>
        <v>0</v>
      </c>
      <c r="L499" s="172">
        <f t="shared" si="26"/>
        <v>2205</v>
      </c>
      <c r="M499" s="172">
        <f t="shared" ref="M499:N499" si="27">M500+M502+M507+M511+M514+M516</f>
        <v>2205</v>
      </c>
      <c r="N499" s="172">
        <f t="shared" si="27"/>
        <v>2205</v>
      </c>
    </row>
    <row r="500" spans="1:14" x14ac:dyDescent="0.25">
      <c r="A500" s="588" t="s">
        <v>132</v>
      </c>
      <c r="B500" s="589"/>
      <c r="C500" s="589"/>
      <c r="D500" s="589"/>
      <c r="E500" s="590"/>
      <c r="F500" s="173">
        <v>14</v>
      </c>
      <c r="G500" s="173">
        <v>0</v>
      </c>
      <c r="H500" s="173">
        <v>15</v>
      </c>
      <c r="I500" s="254">
        <v>15</v>
      </c>
      <c r="J500" s="173">
        <v>15</v>
      </c>
      <c r="K500" s="173">
        <v>0</v>
      </c>
      <c r="L500" s="254">
        <v>15</v>
      </c>
      <c r="M500" s="254">
        <v>15</v>
      </c>
      <c r="N500" s="254">
        <v>15</v>
      </c>
    </row>
    <row r="501" spans="1:14" x14ac:dyDescent="0.25">
      <c r="A501" s="236"/>
      <c r="B501" s="237"/>
      <c r="C501" s="105" t="s">
        <v>133</v>
      </c>
      <c r="D501" s="308" t="s">
        <v>122</v>
      </c>
      <c r="E501" s="311" t="s">
        <v>462</v>
      </c>
      <c r="F501" s="249">
        <v>14</v>
      </c>
      <c r="G501" s="249">
        <v>0</v>
      </c>
      <c r="H501" s="249">
        <v>15</v>
      </c>
      <c r="I501" s="253">
        <v>15</v>
      </c>
      <c r="J501" s="249">
        <v>15</v>
      </c>
      <c r="K501" s="249">
        <v>0</v>
      </c>
      <c r="L501" s="253">
        <v>15</v>
      </c>
      <c r="M501" s="253">
        <v>15</v>
      </c>
      <c r="N501" s="253">
        <v>15</v>
      </c>
    </row>
    <row r="502" spans="1:14" x14ac:dyDescent="0.25">
      <c r="A502" s="588" t="s">
        <v>138</v>
      </c>
      <c r="B502" s="589"/>
      <c r="C502" s="589"/>
      <c r="D502" s="589"/>
      <c r="E502" s="590"/>
      <c r="F502" s="173">
        <f>F503+F504+F505+F506</f>
        <v>31.57</v>
      </c>
      <c r="G502" s="173">
        <v>0</v>
      </c>
      <c r="H502" s="173">
        <f>H504+H505+H506</f>
        <v>20</v>
      </c>
      <c r="I502" s="173">
        <v>20</v>
      </c>
      <c r="J502" s="173">
        <v>20</v>
      </c>
      <c r="K502" s="173">
        <v>0</v>
      </c>
      <c r="L502" s="173">
        <v>20</v>
      </c>
      <c r="M502" s="173">
        <v>20</v>
      </c>
      <c r="N502" s="173">
        <v>20</v>
      </c>
    </row>
    <row r="503" spans="1:14" x14ac:dyDescent="0.25">
      <c r="A503" s="128"/>
      <c r="B503" s="549"/>
      <c r="C503" s="550">
        <v>625002</v>
      </c>
      <c r="D503" s="551">
        <v>2</v>
      </c>
      <c r="E503" s="552" t="s">
        <v>205</v>
      </c>
      <c r="F503" s="553">
        <v>19.600000000000001</v>
      </c>
      <c r="G503" s="547"/>
      <c r="H503" s="547">
        <v>0</v>
      </c>
      <c r="I503" s="548">
        <v>0</v>
      </c>
      <c r="J503" s="547">
        <v>0</v>
      </c>
      <c r="K503" s="547">
        <v>0</v>
      </c>
      <c r="L503" s="548">
        <v>0</v>
      </c>
      <c r="M503" s="548">
        <v>0</v>
      </c>
      <c r="N503" s="548">
        <v>0</v>
      </c>
    </row>
    <row r="504" spans="1:14" x14ac:dyDescent="0.25">
      <c r="A504" s="103"/>
      <c r="B504" s="104"/>
      <c r="C504" s="105" t="s">
        <v>145</v>
      </c>
      <c r="D504" s="106">
        <v>3</v>
      </c>
      <c r="E504" s="107" t="s">
        <v>451</v>
      </c>
      <c r="F504" s="43">
        <v>1.1200000000000001</v>
      </c>
      <c r="G504" s="43">
        <v>0</v>
      </c>
      <c r="H504" s="43">
        <v>5</v>
      </c>
      <c r="I504" s="253">
        <v>5</v>
      </c>
      <c r="J504" s="249">
        <v>5</v>
      </c>
      <c r="K504" s="43">
        <v>0</v>
      </c>
      <c r="L504" s="253">
        <v>5</v>
      </c>
      <c r="M504" s="253">
        <v>5</v>
      </c>
      <c r="N504" s="253">
        <v>5</v>
      </c>
    </row>
    <row r="505" spans="1:14" x14ac:dyDescent="0.25">
      <c r="A505" s="135"/>
      <c r="B505" s="104"/>
      <c r="C505" s="105" t="s">
        <v>148</v>
      </c>
      <c r="D505" s="136">
        <v>4</v>
      </c>
      <c r="E505" s="151" t="s">
        <v>150</v>
      </c>
      <c r="F505" s="43">
        <v>4.2</v>
      </c>
      <c r="G505" s="43">
        <v>0</v>
      </c>
      <c r="H505" s="43">
        <v>5</v>
      </c>
      <c r="I505" s="253">
        <v>5</v>
      </c>
      <c r="J505" s="249">
        <v>5</v>
      </c>
      <c r="K505" s="43">
        <v>0</v>
      </c>
      <c r="L505" s="253">
        <v>5</v>
      </c>
      <c r="M505" s="253">
        <v>5</v>
      </c>
      <c r="N505" s="253">
        <v>5</v>
      </c>
    </row>
    <row r="506" spans="1:14" x14ac:dyDescent="0.25">
      <c r="A506" s="135"/>
      <c r="B506" s="104"/>
      <c r="C506" s="105" t="s">
        <v>154</v>
      </c>
      <c r="D506" s="136">
        <v>5</v>
      </c>
      <c r="E506" s="151" t="s">
        <v>463</v>
      </c>
      <c r="F506" s="43">
        <v>6.65</v>
      </c>
      <c r="G506" s="43">
        <v>0</v>
      </c>
      <c r="H506" s="43">
        <v>10</v>
      </c>
      <c r="I506" s="253">
        <v>10</v>
      </c>
      <c r="J506" s="249">
        <v>10</v>
      </c>
      <c r="K506" s="43">
        <v>0</v>
      </c>
      <c r="L506" s="253">
        <v>10</v>
      </c>
      <c r="M506" s="253">
        <v>10</v>
      </c>
      <c r="N506" s="253">
        <v>10</v>
      </c>
    </row>
    <row r="507" spans="1:14" x14ac:dyDescent="0.25">
      <c r="A507" s="588" t="s">
        <v>161</v>
      </c>
      <c r="B507" s="589"/>
      <c r="C507" s="589"/>
      <c r="D507" s="589"/>
      <c r="E507" s="590"/>
      <c r="F507" s="50">
        <v>1379.24</v>
      </c>
      <c r="G507" s="50">
        <v>1301.93</v>
      </c>
      <c r="H507" s="50">
        <f>H509+H510</f>
        <v>1700</v>
      </c>
      <c r="I507" s="50">
        <v>1700</v>
      </c>
      <c r="J507" s="50">
        <v>1700</v>
      </c>
      <c r="K507" s="50">
        <v>0</v>
      </c>
      <c r="L507" s="50">
        <v>1700</v>
      </c>
      <c r="M507" s="50">
        <v>1700</v>
      </c>
      <c r="N507" s="50">
        <v>1700</v>
      </c>
    </row>
    <row r="508" spans="1:14" x14ac:dyDescent="0.25">
      <c r="A508" s="103"/>
      <c r="B508" s="104"/>
      <c r="C508" s="105" t="s">
        <v>232</v>
      </c>
      <c r="D508" s="175">
        <v>6</v>
      </c>
      <c r="E508" s="170" t="s">
        <v>434</v>
      </c>
      <c r="F508" s="47">
        <f>F509+F510</f>
        <v>1379.24</v>
      </c>
      <c r="G508" s="47">
        <f>G509+G510</f>
        <v>1301.93</v>
      </c>
      <c r="H508" s="47">
        <f>H509+H510</f>
        <v>1700</v>
      </c>
      <c r="I508" s="47">
        <v>1700</v>
      </c>
      <c r="J508" s="47">
        <v>1700</v>
      </c>
      <c r="K508" s="47">
        <v>0</v>
      </c>
      <c r="L508" s="47">
        <v>1700</v>
      </c>
      <c r="M508" s="47">
        <v>1700</v>
      </c>
      <c r="N508" s="47">
        <v>1700</v>
      </c>
    </row>
    <row r="509" spans="1:14" x14ac:dyDescent="0.25">
      <c r="A509" s="135"/>
      <c r="B509" s="104"/>
      <c r="C509" s="152"/>
      <c r="D509" s="153"/>
      <c r="E509" s="154" t="s">
        <v>435</v>
      </c>
      <c r="F509" s="43">
        <v>154.51</v>
      </c>
      <c r="G509" s="43">
        <v>154.19999999999999</v>
      </c>
      <c r="H509" s="43">
        <v>200</v>
      </c>
      <c r="I509" s="253">
        <v>200</v>
      </c>
      <c r="J509" s="249">
        <v>200</v>
      </c>
      <c r="K509" s="43">
        <v>0</v>
      </c>
      <c r="L509" s="253">
        <v>200</v>
      </c>
      <c r="M509" s="253">
        <v>200</v>
      </c>
      <c r="N509" s="253">
        <v>200</v>
      </c>
    </row>
    <row r="510" spans="1:14" x14ac:dyDescent="0.25">
      <c r="A510" s="135"/>
      <c r="B510" s="104"/>
      <c r="C510" s="152"/>
      <c r="D510" s="153"/>
      <c r="E510" s="154" t="s">
        <v>235</v>
      </c>
      <c r="F510" s="43">
        <v>1224.73</v>
      </c>
      <c r="G510" s="43">
        <v>1147.73</v>
      </c>
      <c r="H510" s="43">
        <v>1500</v>
      </c>
      <c r="I510" s="253">
        <v>1500</v>
      </c>
      <c r="J510" s="249">
        <v>1500</v>
      </c>
      <c r="K510" s="43">
        <v>0</v>
      </c>
      <c r="L510" s="253">
        <v>1500</v>
      </c>
      <c r="M510" s="253">
        <v>1500</v>
      </c>
      <c r="N510" s="253">
        <v>1500</v>
      </c>
    </row>
    <row r="511" spans="1:14" x14ac:dyDescent="0.25">
      <c r="A511" s="588" t="s">
        <v>207</v>
      </c>
      <c r="B511" s="589"/>
      <c r="C511" s="589"/>
      <c r="D511" s="589"/>
      <c r="E511" s="590"/>
      <c r="F511" s="50">
        <f>F512+F513</f>
        <v>72.89</v>
      </c>
      <c r="G511" s="50">
        <f>G512+G513</f>
        <v>39.19</v>
      </c>
      <c r="H511" s="50">
        <f>H512+H513</f>
        <v>130</v>
      </c>
      <c r="I511" s="50">
        <v>130</v>
      </c>
      <c r="J511" s="50">
        <v>130</v>
      </c>
      <c r="K511" s="50">
        <v>0</v>
      </c>
      <c r="L511" s="50">
        <v>130</v>
      </c>
      <c r="M511" s="50">
        <v>130</v>
      </c>
      <c r="N511" s="50">
        <v>130</v>
      </c>
    </row>
    <row r="512" spans="1:14" x14ac:dyDescent="0.25">
      <c r="A512" s="103"/>
      <c r="B512" s="104"/>
      <c r="C512" s="105" t="s">
        <v>208</v>
      </c>
      <c r="D512" s="106">
        <v>7</v>
      </c>
      <c r="E512" s="107" t="s">
        <v>333</v>
      </c>
      <c r="F512" s="43">
        <v>48.89</v>
      </c>
      <c r="G512" s="43">
        <v>13.19</v>
      </c>
      <c r="H512" s="43">
        <v>100</v>
      </c>
      <c r="I512" s="253">
        <v>100</v>
      </c>
      <c r="J512" s="249">
        <v>100</v>
      </c>
      <c r="K512" s="43">
        <v>0</v>
      </c>
      <c r="L512" s="253">
        <v>100</v>
      </c>
      <c r="M512" s="253">
        <v>100</v>
      </c>
      <c r="N512" s="253">
        <v>100</v>
      </c>
    </row>
    <row r="513" spans="1:14" x14ac:dyDescent="0.25">
      <c r="A513" s="103"/>
      <c r="B513" s="104"/>
      <c r="C513" s="105" t="s">
        <v>223</v>
      </c>
      <c r="D513" s="106">
        <v>8</v>
      </c>
      <c r="E513" s="107" t="s">
        <v>464</v>
      </c>
      <c r="F513" s="43">
        <v>24</v>
      </c>
      <c r="G513" s="43">
        <v>26</v>
      </c>
      <c r="H513" s="43">
        <v>30</v>
      </c>
      <c r="I513" s="253">
        <v>30</v>
      </c>
      <c r="J513" s="249">
        <v>30</v>
      </c>
      <c r="K513" s="43">
        <v>0</v>
      </c>
      <c r="L513" s="253">
        <v>30</v>
      </c>
      <c r="M513" s="253">
        <v>30</v>
      </c>
      <c r="N513" s="253">
        <v>30</v>
      </c>
    </row>
    <row r="514" spans="1:14" x14ac:dyDescent="0.25">
      <c r="A514" s="588" t="s">
        <v>274</v>
      </c>
      <c r="B514" s="589"/>
      <c r="C514" s="589"/>
      <c r="D514" s="589"/>
      <c r="E514" s="590"/>
      <c r="F514" s="50">
        <v>212.72</v>
      </c>
      <c r="G514" s="50">
        <v>87.6</v>
      </c>
      <c r="H514" s="50">
        <v>200</v>
      </c>
      <c r="I514" s="254">
        <v>200</v>
      </c>
      <c r="J514" s="173">
        <v>200</v>
      </c>
      <c r="K514" s="50">
        <v>0</v>
      </c>
      <c r="L514" s="254">
        <v>200</v>
      </c>
      <c r="M514" s="254">
        <v>200</v>
      </c>
      <c r="N514" s="254">
        <v>200</v>
      </c>
    </row>
    <row r="515" spans="1:14" x14ac:dyDescent="0.25">
      <c r="A515" s="103"/>
      <c r="B515" s="104"/>
      <c r="C515" s="105" t="s">
        <v>281</v>
      </c>
      <c r="D515" s="106">
        <v>9</v>
      </c>
      <c r="E515" s="107" t="s">
        <v>458</v>
      </c>
      <c r="F515" s="43">
        <v>212.72</v>
      </c>
      <c r="G515" s="43">
        <v>87.6</v>
      </c>
      <c r="H515" s="43">
        <v>200</v>
      </c>
      <c r="I515" s="253">
        <v>200</v>
      </c>
      <c r="J515" s="249">
        <v>200</v>
      </c>
      <c r="K515" s="43">
        <v>0</v>
      </c>
      <c r="L515" s="253">
        <v>200</v>
      </c>
      <c r="M515" s="253">
        <v>200</v>
      </c>
      <c r="N515" s="253">
        <v>200</v>
      </c>
    </row>
    <row r="516" spans="1:14" x14ac:dyDescent="0.25">
      <c r="A516" s="588" t="s">
        <v>120</v>
      </c>
      <c r="B516" s="591"/>
      <c r="C516" s="591"/>
      <c r="D516" s="591"/>
      <c r="E516" s="592"/>
      <c r="F516" s="50">
        <v>140</v>
      </c>
      <c r="G516" s="50">
        <v>0</v>
      </c>
      <c r="H516" s="50">
        <v>140</v>
      </c>
      <c r="I516" s="254">
        <v>140</v>
      </c>
      <c r="J516" s="173">
        <v>140</v>
      </c>
      <c r="K516" s="50">
        <v>0</v>
      </c>
      <c r="L516" s="254">
        <v>140</v>
      </c>
      <c r="M516" s="254">
        <v>140</v>
      </c>
      <c r="N516" s="254">
        <v>140</v>
      </c>
    </row>
    <row r="517" spans="1:14" x14ac:dyDescent="0.25">
      <c r="A517" s="103"/>
      <c r="B517" s="104"/>
      <c r="C517" s="105" t="s">
        <v>212</v>
      </c>
      <c r="D517" s="106">
        <v>10</v>
      </c>
      <c r="E517" s="107" t="s">
        <v>459</v>
      </c>
      <c r="F517" s="43">
        <v>140</v>
      </c>
      <c r="G517" s="43">
        <v>0</v>
      </c>
      <c r="H517" s="43">
        <v>140</v>
      </c>
      <c r="I517" s="253">
        <v>140</v>
      </c>
      <c r="J517" s="249">
        <v>140</v>
      </c>
      <c r="K517" s="43">
        <v>0</v>
      </c>
      <c r="L517" s="253">
        <v>140</v>
      </c>
      <c r="M517" s="253">
        <v>140</v>
      </c>
      <c r="N517" s="253">
        <v>140</v>
      </c>
    </row>
    <row r="518" spans="1:14" x14ac:dyDescent="0.25">
      <c r="A518" s="101" t="s">
        <v>465</v>
      </c>
      <c r="B518" s="310" t="s">
        <v>466</v>
      </c>
      <c r="C518" s="204"/>
      <c r="D518" s="261"/>
      <c r="E518" s="205"/>
      <c r="F518" s="210">
        <v>310.10000000000002</v>
      </c>
      <c r="G518" s="210">
        <v>349.32</v>
      </c>
      <c r="H518" s="210">
        <f>H521+H522</f>
        <v>600</v>
      </c>
      <c r="I518" s="210">
        <f t="shared" ref="I518:L518" si="28">I521+I522</f>
        <v>600</v>
      </c>
      <c r="J518" s="210">
        <f t="shared" si="28"/>
        <v>600</v>
      </c>
      <c r="K518" s="210">
        <f t="shared" si="28"/>
        <v>0</v>
      </c>
      <c r="L518" s="210">
        <f t="shared" si="28"/>
        <v>600</v>
      </c>
      <c r="M518" s="210">
        <f t="shared" ref="M518:N518" si="29">M521+M522</f>
        <v>600</v>
      </c>
      <c r="N518" s="210">
        <f t="shared" si="29"/>
        <v>600</v>
      </c>
    </row>
    <row r="519" spans="1:14" x14ac:dyDescent="0.25">
      <c r="A519" s="611" t="s">
        <v>467</v>
      </c>
      <c r="B519" s="612"/>
      <c r="C519" s="200" t="s">
        <v>450</v>
      </c>
      <c r="D519" s="262"/>
      <c r="E519" s="208"/>
      <c r="F519" s="172">
        <v>310.10000000000002</v>
      </c>
      <c r="G519" s="172">
        <v>349.32</v>
      </c>
      <c r="H519" s="172">
        <f>H521+H522</f>
        <v>600</v>
      </c>
      <c r="I519" s="172">
        <f t="shared" ref="I519:L519" si="30">I521+I522</f>
        <v>600</v>
      </c>
      <c r="J519" s="172">
        <f t="shared" si="30"/>
        <v>600</v>
      </c>
      <c r="K519" s="172">
        <f t="shared" si="30"/>
        <v>0</v>
      </c>
      <c r="L519" s="172">
        <f t="shared" si="30"/>
        <v>600</v>
      </c>
      <c r="M519" s="172">
        <f t="shared" ref="M519:N519" si="31">M521+M522</f>
        <v>600</v>
      </c>
      <c r="N519" s="172">
        <f t="shared" si="31"/>
        <v>600</v>
      </c>
    </row>
    <row r="520" spans="1:14" x14ac:dyDescent="0.25">
      <c r="A520" s="588" t="s">
        <v>207</v>
      </c>
      <c r="B520" s="589"/>
      <c r="C520" s="589"/>
      <c r="D520" s="589"/>
      <c r="E520" s="590"/>
      <c r="F520" s="173">
        <f>F521+F522</f>
        <v>310.10000000000002</v>
      </c>
      <c r="G520" s="173">
        <f>G521+G522</f>
        <v>349.32</v>
      </c>
      <c r="H520" s="173">
        <v>600</v>
      </c>
      <c r="I520" s="173">
        <v>600</v>
      </c>
      <c r="J520" s="173">
        <v>600</v>
      </c>
      <c r="K520" s="173">
        <v>0</v>
      </c>
      <c r="L520" s="173">
        <v>600</v>
      </c>
      <c r="M520" s="173">
        <v>600</v>
      </c>
      <c r="N520" s="173">
        <v>600</v>
      </c>
    </row>
    <row r="521" spans="1:14" x14ac:dyDescent="0.25">
      <c r="A521" s="103"/>
      <c r="B521" s="104"/>
      <c r="C521" s="105" t="s">
        <v>208</v>
      </c>
      <c r="D521" s="106" t="s">
        <v>122</v>
      </c>
      <c r="E521" s="107" t="s">
        <v>333</v>
      </c>
      <c r="F521" s="43">
        <v>63.7</v>
      </c>
      <c r="G521" s="43">
        <v>108.49</v>
      </c>
      <c r="H521" s="43">
        <v>100</v>
      </c>
      <c r="I521" s="253">
        <v>100</v>
      </c>
      <c r="J521" s="249">
        <v>100</v>
      </c>
      <c r="K521" s="43">
        <v>0</v>
      </c>
      <c r="L521" s="253">
        <v>100</v>
      </c>
      <c r="M521" s="253">
        <v>100</v>
      </c>
      <c r="N521" s="253">
        <v>100</v>
      </c>
    </row>
    <row r="522" spans="1:14" x14ac:dyDescent="0.25">
      <c r="A522" s="103"/>
      <c r="B522" s="104"/>
      <c r="C522" s="105" t="s">
        <v>261</v>
      </c>
      <c r="D522" s="106" t="s">
        <v>125</v>
      </c>
      <c r="E522" s="107" t="s">
        <v>468</v>
      </c>
      <c r="F522" s="43">
        <v>246.4</v>
      </c>
      <c r="G522" s="43">
        <v>240.83</v>
      </c>
      <c r="H522" s="43">
        <v>500</v>
      </c>
      <c r="I522" s="253">
        <v>500</v>
      </c>
      <c r="J522" s="249">
        <v>500</v>
      </c>
      <c r="K522" s="43">
        <v>0</v>
      </c>
      <c r="L522" s="253">
        <v>500</v>
      </c>
      <c r="M522" s="253">
        <v>500</v>
      </c>
      <c r="N522" s="253">
        <v>500</v>
      </c>
    </row>
    <row r="523" spans="1:14" x14ac:dyDescent="0.25">
      <c r="A523" s="101" t="s">
        <v>469</v>
      </c>
      <c r="B523" s="260" t="s">
        <v>470</v>
      </c>
      <c r="C523" s="204"/>
      <c r="D523" s="261"/>
      <c r="E523" s="205"/>
      <c r="F523" s="102">
        <f>F525+F527+F532+F539+F543</f>
        <v>820.07999999999993</v>
      </c>
      <c r="G523" s="102">
        <f>G525+G532+G534+G539</f>
        <v>349.24</v>
      </c>
      <c r="H523" s="102">
        <f>H525+H527+H532+H534+H539</f>
        <v>1055</v>
      </c>
      <c r="I523" s="102">
        <v>1055</v>
      </c>
      <c r="J523" s="102">
        <v>1055</v>
      </c>
      <c r="K523" s="102">
        <v>0</v>
      </c>
      <c r="L523" s="102">
        <v>1055</v>
      </c>
      <c r="M523" s="102">
        <v>1055</v>
      </c>
      <c r="N523" s="102">
        <v>1055</v>
      </c>
    </row>
    <row r="524" spans="1:14" x14ac:dyDescent="0.25">
      <c r="A524" s="604" t="s">
        <v>471</v>
      </c>
      <c r="B524" s="605"/>
      <c r="C524" s="200" t="s">
        <v>472</v>
      </c>
      <c r="D524" s="262"/>
      <c r="E524" s="208"/>
      <c r="F524" s="37">
        <v>820.08</v>
      </c>
      <c r="G524" s="37">
        <v>349.24</v>
      </c>
      <c r="H524" s="37">
        <f>H525+H527+H532+H534+H539+H543</f>
        <v>1055</v>
      </c>
      <c r="I524" s="37">
        <f t="shared" ref="I524:L524" si="32">I525+I527+I532+I534+I539+I543</f>
        <v>1055</v>
      </c>
      <c r="J524" s="37">
        <f t="shared" si="32"/>
        <v>1055</v>
      </c>
      <c r="K524" s="37">
        <f t="shared" si="32"/>
        <v>0</v>
      </c>
      <c r="L524" s="37">
        <f t="shared" si="32"/>
        <v>1055</v>
      </c>
      <c r="M524" s="37">
        <f t="shared" ref="M524:N524" si="33">M525+M527+M532+M534+M539+M543</f>
        <v>1055</v>
      </c>
      <c r="N524" s="37">
        <f t="shared" si="33"/>
        <v>1055</v>
      </c>
    </row>
    <row r="525" spans="1:14" x14ac:dyDescent="0.25">
      <c r="A525" s="588" t="s">
        <v>132</v>
      </c>
      <c r="B525" s="613"/>
      <c r="C525" s="613"/>
      <c r="D525" s="613"/>
      <c r="E525" s="614"/>
      <c r="F525" s="50">
        <v>14</v>
      </c>
      <c r="G525" s="50">
        <v>0</v>
      </c>
      <c r="H525" s="50">
        <v>15</v>
      </c>
      <c r="I525" s="254">
        <v>15</v>
      </c>
      <c r="J525" s="173">
        <v>15</v>
      </c>
      <c r="K525" s="50">
        <v>0</v>
      </c>
      <c r="L525" s="254">
        <v>15</v>
      </c>
      <c r="M525" s="254">
        <v>15</v>
      </c>
      <c r="N525" s="254">
        <v>15</v>
      </c>
    </row>
    <row r="526" spans="1:14" x14ac:dyDescent="0.25">
      <c r="A526" s="236"/>
      <c r="B526" s="237"/>
      <c r="C526" s="105" t="s">
        <v>133</v>
      </c>
      <c r="D526" s="238" t="s">
        <v>122</v>
      </c>
      <c r="E526" s="311" t="s">
        <v>462</v>
      </c>
      <c r="F526" s="43">
        <v>14</v>
      </c>
      <c r="G526" s="43">
        <v>0</v>
      </c>
      <c r="H526" s="43">
        <v>15</v>
      </c>
      <c r="I526" s="253">
        <v>15</v>
      </c>
      <c r="J526" s="249">
        <v>15</v>
      </c>
      <c r="K526" s="43">
        <v>0</v>
      </c>
      <c r="L526" s="253">
        <v>15</v>
      </c>
      <c r="M526" s="253">
        <v>15</v>
      </c>
      <c r="N526" s="253">
        <v>15</v>
      </c>
    </row>
    <row r="527" spans="1:14" x14ac:dyDescent="0.25">
      <c r="A527" s="588" t="s">
        <v>138</v>
      </c>
      <c r="B527" s="589"/>
      <c r="C527" s="589"/>
      <c r="D527" s="589"/>
      <c r="E527" s="590"/>
      <c r="F527" s="50">
        <f>F528+F529+F530+F531</f>
        <v>31.57</v>
      </c>
      <c r="G527" s="50">
        <v>0</v>
      </c>
      <c r="H527" s="50">
        <f>H528+H529+H530+H531</f>
        <v>40</v>
      </c>
      <c r="I527" s="50">
        <f t="shared" ref="I527:L527" si="34">I528+I529+I530+I531</f>
        <v>40</v>
      </c>
      <c r="J527" s="50">
        <f t="shared" si="34"/>
        <v>40</v>
      </c>
      <c r="K527" s="50">
        <f t="shared" si="34"/>
        <v>0</v>
      </c>
      <c r="L527" s="50">
        <f t="shared" si="34"/>
        <v>40</v>
      </c>
      <c r="M527" s="50">
        <f t="shared" ref="M527:N527" si="35">M528+M529+M530+M531</f>
        <v>40</v>
      </c>
      <c r="N527" s="50">
        <f t="shared" si="35"/>
        <v>40</v>
      </c>
    </row>
    <row r="528" spans="1:14" x14ac:dyDescent="0.25">
      <c r="A528" s="236"/>
      <c r="B528" s="237"/>
      <c r="C528" s="105" t="s">
        <v>142</v>
      </c>
      <c r="D528" s="238" t="s">
        <v>125</v>
      </c>
      <c r="E528" s="309" t="s">
        <v>205</v>
      </c>
      <c r="F528" s="43">
        <v>19.600000000000001</v>
      </c>
      <c r="G528" s="43">
        <v>0</v>
      </c>
      <c r="H528" s="43">
        <v>20</v>
      </c>
      <c r="I528" s="253">
        <v>20</v>
      </c>
      <c r="J528" s="249">
        <v>20</v>
      </c>
      <c r="K528" s="43">
        <v>0</v>
      </c>
      <c r="L528" s="253">
        <v>20</v>
      </c>
      <c r="M528" s="253">
        <v>20</v>
      </c>
      <c r="N528" s="253">
        <v>20</v>
      </c>
    </row>
    <row r="529" spans="1:14" x14ac:dyDescent="0.25">
      <c r="A529" s="236"/>
      <c r="B529" s="237"/>
      <c r="C529" s="105" t="s">
        <v>145</v>
      </c>
      <c r="D529" s="238" t="s">
        <v>136</v>
      </c>
      <c r="E529" s="309" t="s">
        <v>451</v>
      </c>
      <c r="F529" s="43">
        <v>1.1200000000000001</v>
      </c>
      <c r="G529" s="43">
        <v>0</v>
      </c>
      <c r="H529" s="43">
        <v>5</v>
      </c>
      <c r="I529" s="253">
        <v>5</v>
      </c>
      <c r="J529" s="249">
        <v>5</v>
      </c>
      <c r="K529" s="43">
        <v>0</v>
      </c>
      <c r="L529" s="253">
        <v>5</v>
      </c>
      <c r="M529" s="253">
        <v>5</v>
      </c>
      <c r="N529" s="253">
        <v>5</v>
      </c>
    </row>
    <row r="530" spans="1:14" x14ac:dyDescent="0.25">
      <c r="A530" s="236"/>
      <c r="B530" s="237"/>
      <c r="C530" s="105" t="s">
        <v>148</v>
      </c>
      <c r="D530" s="312" t="s">
        <v>140</v>
      </c>
      <c r="E530" s="309" t="s">
        <v>150</v>
      </c>
      <c r="F530" s="43">
        <v>4.2</v>
      </c>
      <c r="G530" s="43">
        <v>0</v>
      </c>
      <c r="H530" s="43">
        <v>5</v>
      </c>
      <c r="I530" s="253">
        <v>5</v>
      </c>
      <c r="J530" s="249">
        <v>5</v>
      </c>
      <c r="K530" s="43">
        <v>0</v>
      </c>
      <c r="L530" s="253">
        <v>5</v>
      </c>
      <c r="M530" s="253">
        <v>5</v>
      </c>
      <c r="N530" s="253">
        <v>5</v>
      </c>
    </row>
    <row r="531" spans="1:14" x14ac:dyDescent="0.25">
      <c r="A531" s="236"/>
      <c r="B531" s="237"/>
      <c r="C531" s="105" t="s">
        <v>154</v>
      </c>
      <c r="D531" s="312" t="s">
        <v>143</v>
      </c>
      <c r="E531" s="309" t="s">
        <v>463</v>
      </c>
      <c r="F531" s="43">
        <v>6.65</v>
      </c>
      <c r="G531" s="43">
        <v>0</v>
      </c>
      <c r="H531" s="43">
        <v>10</v>
      </c>
      <c r="I531" s="253">
        <v>10</v>
      </c>
      <c r="J531" s="249">
        <v>10</v>
      </c>
      <c r="K531" s="43">
        <v>0</v>
      </c>
      <c r="L531" s="253">
        <v>10</v>
      </c>
      <c r="M531" s="253">
        <v>10</v>
      </c>
      <c r="N531" s="253">
        <v>10</v>
      </c>
    </row>
    <row r="532" spans="1:14" x14ac:dyDescent="0.25">
      <c r="A532" s="588" t="s">
        <v>161</v>
      </c>
      <c r="B532" s="589"/>
      <c r="C532" s="589"/>
      <c r="D532" s="589"/>
      <c r="E532" s="590"/>
      <c r="F532" s="215">
        <v>155.35</v>
      </c>
      <c r="G532" s="215">
        <v>115.16</v>
      </c>
      <c r="H532" s="215">
        <v>200</v>
      </c>
      <c r="I532" s="215">
        <v>200</v>
      </c>
      <c r="J532" s="215">
        <v>200</v>
      </c>
      <c r="K532" s="215">
        <v>0</v>
      </c>
      <c r="L532" s="215">
        <v>200</v>
      </c>
      <c r="M532" s="215">
        <v>200</v>
      </c>
      <c r="N532" s="215">
        <v>200</v>
      </c>
    </row>
    <row r="533" spans="1:14" x14ac:dyDescent="0.25">
      <c r="A533" s="313"/>
      <c r="B533" s="268"/>
      <c r="C533" s="314" t="s">
        <v>232</v>
      </c>
      <c r="D533" s="315" t="s">
        <v>146</v>
      </c>
      <c r="E533" s="316" t="s">
        <v>352</v>
      </c>
      <c r="F533" s="272">
        <v>155.35</v>
      </c>
      <c r="G533" s="272">
        <v>115.16</v>
      </c>
      <c r="H533" s="272">
        <v>200</v>
      </c>
      <c r="I533" s="278">
        <v>200</v>
      </c>
      <c r="J533" s="279">
        <v>200</v>
      </c>
      <c r="K533" s="272">
        <v>0</v>
      </c>
      <c r="L533" s="278">
        <v>200</v>
      </c>
      <c r="M533" s="278">
        <v>200</v>
      </c>
      <c r="N533" s="278">
        <v>200</v>
      </c>
    </row>
    <row r="534" spans="1:14" x14ac:dyDescent="0.25">
      <c r="A534" s="588" t="s">
        <v>207</v>
      </c>
      <c r="B534" s="589"/>
      <c r="C534" s="589"/>
      <c r="D534" s="589"/>
      <c r="E534" s="590"/>
      <c r="F534" s="215">
        <v>0</v>
      </c>
      <c r="G534" s="215">
        <v>34.92</v>
      </c>
      <c r="H534" s="215">
        <f>H535+H536</f>
        <v>100</v>
      </c>
      <c r="I534" s="215">
        <f t="shared" ref="I534:L534" si="36">I535+I536</f>
        <v>100</v>
      </c>
      <c r="J534" s="215">
        <f t="shared" si="36"/>
        <v>100</v>
      </c>
      <c r="K534" s="215">
        <f t="shared" si="36"/>
        <v>0</v>
      </c>
      <c r="L534" s="215">
        <f t="shared" si="36"/>
        <v>100</v>
      </c>
      <c r="M534" s="215">
        <f t="shared" ref="M534:N534" si="37">M535+M536</f>
        <v>100</v>
      </c>
      <c r="N534" s="215">
        <f t="shared" si="37"/>
        <v>100</v>
      </c>
    </row>
    <row r="535" spans="1:14" x14ac:dyDescent="0.25">
      <c r="A535" s="313"/>
      <c r="B535" s="268"/>
      <c r="C535" s="314" t="s">
        <v>244</v>
      </c>
      <c r="D535" s="315" t="s">
        <v>149</v>
      </c>
      <c r="E535" s="316" t="s">
        <v>454</v>
      </c>
      <c r="F535" s="272">
        <v>0</v>
      </c>
      <c r="G535" s="272">
        <v>0</v>
      </c>
      <c r="H535" s="272">
        <v>50</v>
      </c>
      <c r="I535" s="278">
        <v>50</v>
      </c>
      <c r="J535" s="279">
        <v>50</v>
      </c>
      <c r="K535" s="272">
        <v>0</v>
      </c>
      <c r="L535" s="278">
        <v>50</v>
      </c>
      <c r="M535" s="278">
        <v>50</v>
      </c>
      <c r="N535" s="278">
        <v>50</v>
      </c>
    </row>
    <row r="536" spans="1:14" x14ac:dyDescent="0.25">
      <c r="A536" s="313"/>
      <c r="B536" s="268"/>
      <c r="C536" s="314" t="s">
        <v>208</v>
      </c>
      <c r="D536" s="315" t="s">
        <v>152</v>
      </c>
      <c r="E536" s="317" t="s">
        <v>246</v>
      </c>
      <c r="F536" s="326">
        <v>0</v>
      </c>
      <c r="G536" s="326">
        <f>G537+G538</f>
        <v>34.92</v>
      </c>
      <c r="H536" s="326">
        <f>H537+H538</f>
        <v>50</v>
      </c>
      <c r="I536" s="326">
        <v>50</v>
      </c>
      <c r="J536" s="326">
        <v>50</v>
      </c>
      <c r="K536" s="326">
        <v>0</v>
      </c>
      <c r="L536" s="326">
        <v>50</v>
      </c>
      <c r="M536" s="326">
        <v>50</v>
      </c>
      <c r="N536" s="326">
        <v>50</v>
      </c>
    </row>
    <row r="537" spans="1:14" x14ac:dyDescent="0.25">
      <c r="A537" s="318"/>
      <c r="B537" s="268"/>
      <c r="C537" s="319"/>
      <c r="D537" s="320"/>
      <c r="E537" s="151" t="s">
        <v>456</v>
      </c>
      <c r="F537" s="272">
        <v>0</v>
      </c>
      <c r="G537" s="272">
        <v>9.52</v>
      </c>
      <c r="H537" s="272">
        <v>25</v>
      </c>
      <c r="I537" s="278">
        <v>25</v>
      </c>
      <c r="J537" s="279">
        <v>25</v>
      </c>
      <c r="K537" s="272">
        <v>0</v>
      </c>
      <c r="L537" s="278">
        <v>25</v>
      </c>
      <c r="M537" s="278">
        <v>25</v>
      </c>
      <c r="N537" s="278">
        <v>25</v>
      </c>
    </row>
    <row r="538" spans="1:14" x14ac:dyDescent="0.25">
      <c r="A538" s="318"/>
      <c r="B538" s="104"/>
      <c r="C538" s="319"/>
      <c r="D538" s="153"/>
      <c r="E538" s="151" t="s">
        <v>457</v>
      </c>
      <c r="F538" s="272">
        <v>0</v>
      </c>
      <c r="G538" s="272">
        <v>25.4</v>
      </c>
      <c r="H538" s="272">
        <v>25</v>
      </c>
      <c r="I538" s="278">
        <v>25</v>
      </c>
      <c r="J538" s="279">
        <v>25</v>
      </c>
      <c r="K538" s="272">
        <v>0</v>
      </c>
      <c r="L538" s="278">
        <v>25</v>
      </c>
      <c r="M538" s="278">
        <v>25</v>
      </c>
      <c r="N538" s="278">
        <v>25</v>
      </c>
    </row>
    <row r="539" spans="1:14" x14ac:dyDescent="0.25">
      <c r="A539" s="588" t="s">
        <v>120</v>
      </c>
      <c r="B539" s="591"/>
      <c r="C539" s="591"/>
      <c r="D539" s="591"/>
      <c r="E539" s="592"/>
      <c r="F539" s="215">
        <f>F540+F541+F542</f>
        <v>619.16</v>
      </c>
      <c r="G539" s="215">
        <v>199.16</v>
      </c>
      <c r="H539" s="215">
        <f>H540+H541+H542</f>
        <v>700</v>
      </c>
      <c r="I539" s="215">
        <f t="shared" ref="I539:L539" si="38">I540+I541+I542</f>
        <v>700</v>
      </c>
      <c r="J539" s="215">
        <f t="shared" si="38"/>
        <v>700</v>
      </c>
      <c r="K539" s="215">
        <f t="shared" si="38"/>
        <v>0</v>
      </c>
      <c r="L539" s="215">
        <f t="shared" si="38"/>
        <v>700</v>
      </c>
      <c r="M539" s="215">
        <f t="shared" ref="M539:N539" si="39">M540+M541+M542</f>
        <v>700</v>
      </c>
      <c r="N539" s="215">
        <f t="shared" si="39"/>
        <v>700</v>
      </c>
    </row>
    <row r="540" spans="1:14" x14ac:dyDescent="0.25">
      <c r="A540" s="313"/>
      <c r="B540" s="268"/>
      <c r="C540" s="314" t="s">
        <v>121</v>
      </c>
      <c r="D540" s="315" t="s">
        <v>155</v>
      </c>
      <c r="E540" s="316" t="s">
        <v>123</v>
      </c>
      <c r="F540" s="272">
        <v>280</v>
      </c>
      <c r="G540" s="272">
        <v>0</v>
      </c>
      <c r="H540" s="272">
        <v>300</v>
      </c>
      <c r="I540" s="278">
        <v>300</v>
      </c>
      <c r="J540" s="279">
        <v>300</v>
      </c>
      <c r="K540" s="272">
        <v>0</v>
      </c>
      <c r="L540" s="278">
        <v>300</v>
      </c>
      <c r="M540" s="278">
        <v>300</v>
      </c>
      <c r="N540" s="278">
        <v>300</v>
      </c>
    </row>
    <row r="541" spans="1:14" x14ac:dyDescent="0.25">
      <c r="A541" s="313"/>
      <c r="B541" s="268"/>
      <c r="C541" s="314" t="s">
        <v>174</v>
      </c>
      <c r="D541" s="315" t="s">
        <v>159</v>
      </c>
      <c r="E541" s="316" t="s">
        <v>473</v>
      </c>
      <c r="F541" s="272">
        <v>199.16</v>
      </c>
      <c r="G541" s="272">
        <v>199.16</v>
      </c>
      <c r="H541" s="272">
        <v>200</v>
      </c>
      <c r="I541" s="278">
        <v>200</v>
      </c>
      <c r="J541" s="279">
        <v>200</v>
      </c>
      <c r="K541" s="272">
        <v>0</v>
      </c>
      <c r="L541" s="278">
        <v>200</v>
      </c>
      <c r="M541" s="278">
        <v>200</v>
      </c>
      <c r="N541" s="278">
        <v>200</v>
      </c>
    </row>
    <row r="542" spans="1:14" x14ac:dyDescent="0.25">
      <c r="A542" s="313"/>
      <c r="B542" s="268"/>
      <c r="C542" s="314" t="s">
        <v>212</v>
      </c>
      <c r="D542" s="315" t="s">
        <v>163</v>
      </c>
      <c r="E542" s="316" t="s">
        <v>459</v>
      </c>
      <c r="F542" s="272">
        <v>140</v>
      </c>
      <c r="G542" s="272">
        <v>0</v>
      </c>
      <c r="H542" s="272">
        <v>200</v>
      </c>
      <c r="I542" s="278">
        <v>200</v>
      </c>
      <c r="J542" s="279">
        <v>200</v>
      </c>
      <c r="K542" s="272">
        <v>0</v>
      </c>
      <c r="L542" s="278">
        <v>200</v>
      </c>
      <c r="M542" s="278">
        <v>200</v>
      </c>
      <c r="N542" s="278">
        <v>200</v>
      </c>
    </row>
    <row r="543" spans="1:14" x14ac:dyDescent="0.25">
      <c r="A543" s="588" t="s">
        <v>318</v>
      </c>
      <c r="B543" s="589"/>
      <c r="C543" s="589"/>
      <c r="D543" s="589"/>
      <c r="E543" s="590"/>
      <c r="F543" s="50">
        <v>0</v>
      </c>
      <c r="G543" s="50">
        <v>0</v>
      </c>
      <c r="H543" s="50">
        <v>0</v>
      </c>
      <c r="I543" s="50">
        <v>0</v>
      </c>
      <c r="J543" s="50">
        <v>0</v>
      </c>
      <c r="K543" s="50">
        <v>0</v>
      </c>
      <c r="L543" s="50">
        <v>0</v>
      </c>
      <c r="M543" s="50">
        <v>0</v>
      </c>
      <c r="N543" s="50">
        <v>0</v>
      </c>
    </row>
    <row r="544" spans="1:14" x14ac:dyDescent="0.25">
      <c r="A544" s="321"/>
      <c r="B544" s="104" t="s">
        <v>98</v>
      </c>
      <c r="C544" s="105" t="s">
        <v>319</v>
      </c>
      <c r="D544" s="274">
        <v>12</v>
      </c>
      <c r="E544" s="43" t="s">
        <v>474</v>
      </c>
      <c r="F544" s="43">
        <v>0</v>
      </c>
      <c r="G544" s="43">
        <v>0</v>
      </c>
      <c r="H544" s="253">
        <v>0</v>
      </c>
      <c r="I544" s="253">
        <v>0</v>
      </c>
      <c r="J544" s="253">
        <v>0</v>
      </c>
      <c r="K544" s="253">
        <v>0</v>
      </c>
      <c r="L544" s="253">
        <v>0</v>
      </c>
      <c r="M544" s="253">
        <v>0</v>
      </c>
      <c r="N544" s="253">
        <v>0</v>
      </c>
    </row>
    <row r="545" spans="1:14" x14ac:dyDescent="0.25">
      <c r="A545" s="321"/>
      <c r="B545" s="245"/>
      <c r="C545" s="105" t="s">
        <v>319</v>
      </c>
      <c r="D545" s="274">
        <v>13</v>
      </c>
      <c r="E545" s="43" t="s">
        <v>474</v>
      </c>
      <c r="F545" s="43">
        <v>0</v>
      </c>
      <c r="G545" s="43">
        <v>0</v>
      </c>
      <c r="H545" s="253">
        <v>0</v>
      </c>
      <c r="I545" s="253">
        <v>0</v>
      </c>
      <c r="J545" s="253">
        <v>0</v>
      </c>
      <c r="K545" s="253">
        <v>0</v>
      </c>
      <c r="L545" s="253">
        <v>0</v>
      </c>
      <c r="M545" s="253">
        <v>0</v>
      </c>
      <c r="N545" s="253">
        <v>0</v>
      </c>
    </row>
    <row r="546" spans="1:14" ht="15.75" thickBot="1" x14ac:dyDescent="0.3">
      <c r="A546" s="322"/>
      <c r="B546" s="323"/>
      <c r="C546" s="324"/>
      <c r="D546" s="153"/>
      <c r="E546" s="325"/>
      <c r="F546" s="327"/>
      <c r="G546" s="327"/>
      <c r="H546" s="327"/>
      <c r="I546" s="328"/>
      <c r="J546" s="329"/>
      <c r="K546" s="327"/>
      <c r="L546" s="328"/>
      <c r="M546" s="328"/>
      <c r="N546" s="328"/>
    </row>
    <row r="549" spans="1:14" ht="18.75" x14ac:dyDescent="0.25">
      <c r="A549" s="144" t="s">
        <v>475</v>
      </c>
      <c r="B549" s="145"/>
      <c r="C549" s="3"/>
      <c r="D549" s="146"/>
      <c r="E549" s="3"/>
      <c r="F549" s="3"/>
    </row>
    <row r="551" spans="1:14" ht="15.75" thickBot="1" x14ac:dyDescent="0.3"/>
    <row r="552" spans="1:14" x14ac:dyDescent="0.25">
      <c r="A552" s="8"/>
      <c r="B552" s="9"/>
      <c r="C552" s="8"/>
      <c r="D552" s="80"/>
      <c r="E552" s="10" t="s">
        <v>0</v>
      </c>
      <c r="F552" s="81" t="s">
        <v>1</v>
      </c>
      <c r="G552" s="81" t="s">
        <v>1</v>
      </c>
      <c r="H552" s="82"/>
      <c r="I552" s="111"/>
      <c r="J552" s="186" t="s">
        <v>191</v>
      </c>
      <c r="K552" s="187" t="s">
        <v>193</v>
      </c>
      <c r="L552" s="188"/>
      <c r="M552" s="188"/>
      <c r="N552" s="188"/>
    </row>
    <row r="553" spans="1:14" ht="18.75" x14ac:dyDescent="0.3">
      <c r="A553" s="13"/>
      <c r="B553" s="14"/>
      <c r="C553" s="15"/>
      <c r="D553" s="83"/>
      <c r="E553" s="16" t="s">
        <v>2</v>
      </c>
      <c r="F553" s="85" t="s">
        <v>3</v>
      </c>
      <c r="G553" s="85" t="s">
        <v>3</v>
      </c>
      <c r="H553" s="84" t="s">
        <v>573</v>
      </c>
      <c r="I553" s="112" t="s">
        <v>590</v>
      </c>
      <c r="J553" s="189" t="s">
        <v>192</v>
      </c>
      <c r="K553" s="190" t="s">
        <v>192</v>
      </c>
      <c r="L553" s="191"/>
      <c r="M553" s="191"/>
      <c r="N553" s="191"/>
    </row>
    <row r="554" spans="1:14" x14ac:dyDescent="0.25">
      <c r="A554" s="19"/>
      <c r="B554" s="20"/>
      <c r="C554" s="86"/>
      <c r="D554" s="87"/>
      <c r="E554" s="88" t="s">
        <v>4</v>
      </c>
      <c r="F554" s="84" t="s">
        <v>5</v>
      </c>
      <c r="G554" s="84" t="s">
        <v>5</v>
      </c>
      <c r="H554" s="84" t="s">
        <v>574</v>
      </c>
      <c r="I554" s="112" t="s">
        <v>591</v>
      </c>
      <c r="J554" s="192"/>
      <c r="K554" s="193"/>
      <c r="L554" s="191" t="s">
        <v>5</v>
      </c>
      <c r="M554" s="191" t="s">
        <v>5</v>
      </c>
      <c r="N554" s="191" t="s">
        <v>5</v>
      </c>
    </row>
    <row r="555" spans="1:14" x14ac:dyDescent="0.25">
      <c r="A555" s="23"/>
      <c r="B555" s="24"/>
      <c r="C555" s="89"/>
      <c r="D555" s="90"/>
      <c r="E555" s="26"/>
      <c r="F555" s="84" t="s">
        <v>6</v>
      </c>
      <c r="G555" s="84" t="s">
        <v>6</v>
      </c>
      <c r="H555" s="84" t="s">
        <v>6</v>
      </c>
      <c r="I555" s="112" t="s">
        <v>6</v>
      </c>
      <c r="J555" s="192"/>
      <c r="K555" s="193"/>
      <c r="L555" s="191" t="s">
        <v>6</v>
      </c>
      <c r="M555" s="191" t="s">
        <v>6</v>
      </c>
      <c r="N555" s="191" t="s">
        <v>6</v>
      </c>
    </row>
    <row r="556" spans="1:14" ht="15.75" thickBot="1" x14ac:dyDescent="0.3">
      <c r="A556" s="27"/>
      <c r="B556" s="28"/>
      <c r="C556" s="91"/>
      <c r="D556" s="92"/>
      <c r="E556" s="93" t="s">
        <v>7</v>
      </c>
      <c r="F556" s="94" t="s">
        <v>113</v>
      </c>
      <c r="G556" s="94" t="s">
        <v>114</v>
      </c>
      <c r="H556" s="94" t="s">
        <v>194</v>
      </c>
      <c r="I556" s="113" t="s">
        <v>194</v>
      </c>
      <c r="J556" s="198">
        <v>2016</v>
      </c>
      <c r="K556" s="199">
        <v>2016</v>
      </c>
      <c r="L556" s="191" t="s">
        <v>195</v>
      </c>
      <c r="M556" s="191" t="s">
        <v>196</v>
      </c>
      <c r="N556" s="191" t="s">
        <v>197</v>
      </c>
    </row>
    <row r="557" spans="1:14" ht="15.75" thickTop="1" x14ac:dyDescent="0.25">
      <c r="A557" s="95" t="s">
        <v>476</v>
      </c>
      <c r="B557" s="96"/>
      <c r="C557" s="97"/>
      <c r="D557" s="98"/>
      <c r="E557" s="99"/>
      <c r="F557" s="345">
        <v>0</v>
      </c>
      <c r="G557" s="345">
        <v>77</v>
      </c>
      <c r="H557" s="345">
        <f>H558+H567</f>
        <v>328610</v>
      </c>
      <c r="I557" s="345">
        <f>I558+I567</f>
        <v>13610</v>
      </c>
      <c r="J557" s="345">
        <f t="shared" ref="J557:L557" si="40">J558+J567</f>
        <v>110</v>
      </c>
      <c r="K557" s="345">
        <f t="shared" si="40"/>
        <v>328500</v>
      </c>
      <c r="L557" s="345">
        <f t="shared" si="40"/>
        <v>328610</v>
      </c>
      <c r="M557" s="345">
        <f t="shared" ref="M557:N557" si="41">M558+M567</f>
        <v>328610</v>
      </c>
      <c r="N557" s="345">
        <f t="shared" si="41"/>
        <v>328610</v>
      </c>
    </row>
    <row r="558" spans="1:14" x14ac:dyDescent="0.25">
      <c r="A558" s="101" t="s">
        <v>477</v>
      </c>
      <c r="B558" s="260" t="s">
        <v>478</v>
      </c>
      <c r="C558" s="204"/>
      <c r="D558" s="261"/>
      <c r="E558" s="205"/>
      <c r="F558" s="102">
        <v>0</v>
      </c>
      <c r="G558" s="102">
        <v>0</v>
      </c>
      <c r="H558" s="102">
        <f>H559+H564</f>
        <v>13530</v>
      </c>
      <c r="I558" s="102">
        <v>13530</v>
      </c>
      <c r="J558" s="102">
        <v>30</v>
      </c>
      <c r="K558" s="102">
        <v>13500</v>
      </c>
      <c r="L558" s="102">
        <v>13530</v>
      </c>
      <c r="M558" s="102">
        <v>13530</v>
      </c>
      <c r="N558" s="102">
        <v>13530</v>
      </c>
    </row>
    <row r="559" spans="1:14" x14ac:dyDescent="0.25">
      <c r="A559" s="604" t="s">
        <v>118</v>
      </c>
      <c r="B559" s="605"/>
      <c r="C559" s="608" t="s">
        <v>119</v>
      </c>
      <c r="D559" s="609"/>
      <c r="E559" s="610"/>
      <c r="F559" s="37">
        <v>0</v>
      </c>
      <c r="G559" s="37">
        <v>0</v>
      </c>
      <c r="H559" s="37">
        <f>H560+H562</f>
        <v>13500</v>
      </c>
      <c r="I559" s="37">
        <v>13500</v>
      </c>
      <c r="J559" s="37">
        <v>0</v>
      </c>
      <c r="K559" s="37">
        <v>13500</v>
      </c>
      <c r="L559" s="37">
        <v>13500</v>
      </c>
      <c r="M559" s="37">
        <v>13500</v>
      </c>
      <c r="N559" s="37">
        <v>13500</v>
      </c>
    </row>
    <row r="560" spans="1:14" x14ac:dyDescent="0.25">
      <c r="A560" s="588" t="s">
        <v>479</v>
      </c>
      <c r="B560" s="591"/>
      <c r="C560" s="591"/>
      <c r="D560" s="591"/>
      <c r="E560" s="592"/>
      <c r="F560" s="50">
        <v>0</v>
      </c>
      <c r="G560" s="50">
        <v>0</v>
      </c>
      <c r="H560" s="50">
        <v>10000</v>
      </c>
      <c r="I560" s="50">
        <v>10000</v>
      </c>
      <c r="J560" s="252">
        <v>0</v>
      </c>
      <c r="K560" s="50">
        <v>10000</v>
      </c>
      <c r="L560" s="50">
        <v>10000</v>
      </c>
      <c r="M560" s="50">
        <v>10000</v>
      </c>
      <c r="N560" s="50">
        <v>10000</v>
      </c>
    </row>
    <row r="561" spans="1:14" x14ac:dyDescent="0.25">
      <c r="A561" s="103"/>
      <c r="B561" s="104">
        <v>46</v>
      </c>
      <c r="C561" s="105" t="s">
        <v>480</v>
      </c>
      <c r="D561" s="106" t="s">
        <v>122</v>
      </c>
      <c r="E561" s="107" t="s">
        <v>481</v>
      </c>
      <c r="F561" s="43">
        <v>0</v>
      </c>
      <c r="G561" s="43">
        <v>0</v>
      </c>
      <c r="H561" s="43">
        <v>10000</v>
      </c>
      <c r="I561" s="43">
        <v>10000</v>
      </c>
      <c r="J561" s="253">
        <v>0</v>
      </c>
      <c r="K561" s="249">
        <v>10000</v>
      </c>
      <c r="L561" s="43">
        <v>10000</v>
      </c>
      <c r="M561" s="43">
        <v>10000</v>
      </c>
      <c r="N561" s="43">
        <v>10000</v>
      </c>
    </row>
    <row r="562" spans="1:14" x14ac:dyDescent="0.25">
      <c r="A562" s="588" t="s">
        <v>482</v>
      </c>
      <c r="B562" s="589"/>
      <c r="C562" s="589"/>
      <c r="D562" s="589"/>
      <c r="E562" s="590"/>
      <c r="F562" s="50">
        <v>0</v>
      </c>
      <c r="G562" s="50">
        <v>0</v>
      </c>
      <c r="H562" s="50">
        <v>3500</v>
      </c>
      <c r="I562" s="50">
        <v>3500</v>
      </c>
      <c r="J562" s="254">
        <v>0</v>
      </c>
      <c r="K562" s="173">
        <v>3500</v>
      </c>
      <c r="L562" s="50">
        <v>3500</v>
      </c>
      <c r="M562" s="50">
        <v>3500</v>
      </c>
      <c r="N562" s="50">
        <v>3500</v>
      </c>
    </row>
    <row r="563" spans="1:14" x14ac:dyDescent="0.25">
      <c r="A563" s="103"/>
      <c r="B563" s="104">
        <v>46</v>
      </c>
      <c r="C563" s="105" t="s">
        <v>483</v>
      </c>
      <c r="D563" s="106" t="s">
        <v>125</v>
      </c>
      <c r="E563" s="107" t="s">
        <v>484</v>
      </c>
      <c r="F563" s="43">
        <v>0</v>
      </c>
      <c r="G563" s="43">
        <v>0</v>
      </c>
      <c r="H563" s="43">
        <v>3500</v>
      </c>
      <c r="I563" s="43">
        <v>3500</v>
      </c>
      <c r="J563" s="253">
        <v>0</v>
      </c>
      <c r="K563" s="249">
        <v>3500</v>
      </c>
      <c r="L563" s="43">
        <v>3500</v>
      </c>
      <c r="M563" s="43">
        <v>3500</v>
      </c>
      <c r="N563" s="43">
        <v>3500</v>
      </c>
    </row>
    <row r="564" spans="1:14" x14ac:dyDescent="0.25">
      <c r="A564" s="604" t="s">
        <v>485</v>
      </c>
      <c r="B564" s="605"/>
      <c r="C564" s="200" t="s">
        <v>486</v>
      </c>
      <c r="D564" s="262"/>
      <c r="E564" s="208"/>
      <c r="F564" s="258">
        <v>0</v>
      </c>
      <c r="G564" s="258">
        <v>0</v>
      </c>
      <c r="H564" s="37">
        <v>30</v>
      </c>
      <c r="I564" s="37">
        <v>30</v>
      </c>
      <c r="J564" s="37">
        <v>30</v>
      </c>
      <c r="K564" s="37">
        <v>0</v>
      </c>
      <c r="L564" s="37">
        <v>30</v>
      </c>
      <c r="M564" s="37">
        <v>30</v>
      </c>
      <c r="N564" s="37">
        <v>30</v>
      </c>
    </row>
    <row r="565" spans="1:14" x14ac:dyDescent="0.25">
      <c r="A565" s="588" t="s">
        <v>120</v>
      </c>
      <c r="B565" s="591"/>
      <c r="C565" s="591"/>
      <c r="D565" s="591"/>
      <c r="E565" s="592"/>
      <c r="F565" s="50">
        <v>0</v>
      </c>
      <c r="G565" s="50">
        <v>0</v>
      </c>
      <c r="H565" s="50">
        <v>30</v>
      </c>
      <c r="I565" s="50">
        <v>30</v>
      </c>
      <c r="J565" s="50">
        <v>30</v>
      </c>
      <c r="K565" s="50">
        <v>0</v>
      </c>
      <c r="L565" s="50">
        <v>30</v>
      </c>
      <c r="M565" s="50">
        <v>30</v>
      </c>
      <c r="N565" s="50">
        <v>30</v>
      </c>
    </row>
    <row r="566" spans="1:14" x14ac:dyDescent="0.25">
      <c r="A566" s="103"/>
      <c r="B566" s="104"/>
      <c r="C566" s="105" t="s">
        <v>124</v>
      </c>
      <c r="D566" s="106" t="s">
        <v>122</v>
      </c>
      <c r="E566" s="107" t="s">
        <v>126</v>
      </c>
      <c r="F566" s="43">
        <v>0</v>
      </c>
      <c r="G566" s="43">
        <v>0</v>
      </c>
      <c r="H566" s="43">
        <v>30</v>
      </c>
      <c r="I566" s="43">
        <v>30</v>
      </c>
      <c r="J566" s="43">
        <v>30</v>
      </c>
      <c r="K566" s="43">
        <v>0</v>
      </c>
      <c r="L566" s="43">
        <v>30</v>
      </c>
      <c r="M566" s="43">
        <v>30</v>
      </c>
      <c r="N566" s="43">
        <v>30</v>
      </c>
    </row>
    <row r="567" spans="1:14" x14ac:dyDescent="0.25">
      <c r="A567" s="101" t="s">
        <v>487</v>
      </c>
      <c r="B567" s="239" t="s">
        <v>488</v>
      </c>
      <c r="C567" s="240"/>
      <c r="D567" s="241"/>
      <c r="E567" s="242"/>
      <c r="F567" s="102">
        <v>0</v>
      </c>
      <c r="G567" s="102">
        <v>77</v>
      </c>
      <c r="H567" s="102">
        <f>H569+H571+H573</f>
        <v>315080</v>
      </c>
      <c r="I567" s="102">
        <v>80</v>
      </c>
      <c r="J567" s="102">
        <v>80</v>
      </c>
      <c r="K567" s="102">
        <v>315000</v>
      </c>
      <c r="L567" s="102">
        <v>315080</v>
      </c>
      <c r="M567" s="102">
        <v>315080</v>
      </c>
      <c r="N567" s="102">
        <v>315080</v>
      </c>
    </row>
    <row r="568" spans="1:14" x14ac:dyDescent="0.25">
      <c r="A568" s="604" t="s">
        <v>489</v>
      </c>
      <c r="B568" s="605"/>
      <c r="C568" s="200" t="s">
        <v>393</v>
      </c>
      <c r="D568" s="262"/>
      <c r="E568" s="208"/>
      <c r="F568" s="172">
        <v>0</v>
      </c>
      <c r="G568" s="172">
        <v>77</v>
      </c>
      <c r="H568" s="172">
        <f>H569+H571+H573</f>
        <v>315080</v>
      </c>
      <c r="I568" s="172">
        <v>80</v>
      </c>
      <c r="J568" s="172">
        <v>80</v>
      </c>
      <c r="K568" s="172">
        <v>315000</v>
      </c>
      <c r="L568" s="172">
        <v>315080</v>
      </c>
      <c r="M568" s="172">
        <v>315080</v>
      </c>
      <c r="N568" s="172">
        <v>315080</v>
      </c>
    </row>
    <row r="569" spans="1:14" x14ac:dyDescent="0.25">
      <c r="A569" s="588" t="s">
        <v>207</v>
      </c>
      <c r="B569" s="589"/>
      <c r="C569" s="589"/>
      <c r="D569" s="589"/>
      <c r="E569" s="590"/>
      <c r="F569" s="173">
        <v>0</v>
      </c>
      <c r="G569" s="173">
        <v>77</v>
      </c>
      <c r="H569" s="173">
        <v>50</v>
      </c>
      <c r="I569" s="173">
        <v>50</v>
      </c>
      <c r="J569" s="254">
        <v>50</v>
      </c>
      <c r="K569" s="173">
        <v>0</v>
      </c>
      <c r="L569" s="173">
        <v>50</v>
      </c>
      <c r="M569" s="173">
        <v>50</v>
      </c>
      <c r="N569" s="173">
        <v>50</v>
      </c>
    </row>
    <row r="570" spans="1:14" x14ac:dyDescent="0.25">
      <c r="A570" s="103"/>
      <c r="B570" s="104"/>
      <c r="C570" s="105" t="s">
        <v>208</v>
      </c>
      <c r="D570" s="106" t="s">
        <v>122</v>
      </c>
      <c r="E570" s="107" t="s">
        <v>333</v>
      </c>
      <c r="F570" s="43">
        <v>0</v>
      </c>
      <c r="G570" s="43">
        <v>77</v>
      </c>
      <c r="H570" s="43">
        <v>50</v>
      </c>
      <c r="I570" s="43">
        <v>50</v>
      </c>
      <c r="J570" s="253">
        <v>50</v>
      </c>
      <c r="K570" s="249">
        <v>0</v>
      </c>
      <c r="L570" s="43">
        <v>50</v>
      </c>
      <c r="M570" s="43">
        <v>50</v>
      </c>
      <c r="N570" s="43">
        <v>50</v>
      </c>
    </row>
    <row r="571" spans="1:14" x14ac:dyDescent="0.25">
      <c r="A571" s="588" t="s">
        <v>120</v>
      </c>
      <c r="B571" s="591"/>
      <c r="C571" s="591"/>
      <c r="D571" s="591"/>
      <c r="E571" s="592"/>
      <c r="F571" s="50">
        <v>0</v>
      </c>
      <c r="G571" s="50">
        <v>0</v>
      </c>
      <c r="H571" s="50">
        <v>30</v>
      </c>
      <c r="I571" s="50">
        <v>30</v>
      </c>
      <c r="J571" s="254">
        <v>30</v>
      </c>
      <c r="K571" s="173">
        <v>0</v>
      </c>
      <c r="L571" s="50">
        <v>30</v>
      </c>
      <c r="M571" s="50">
        <v>30</v>
      </c>
      <c r="N571" s="50">
        <v>30</v>
      </c>
    </row>
    <row r="572" spans="1:14" x14ac:dyDescent="0.25">
      <c r="A572" s="103"/>
      <c r="B572" s="104"/>
      <c r="C572" s="105" t="s">
        <v>121</v>
      </c>
      <c r="D572" s="106" t="s">
        <v>125</v>
      </c>
      <c r="E572" s="107" t="s">
        <v>123</v>
      </c>
      <c r="F572" s="43">
        <v>0</v>
      </c>
      <c r="G572" s="43">
        <v>0</v>
      </c>
      <c r="H572" s="43">
        <v>30</v>
      </c>
      <c r="I572" s="43">
        <v>30</v>
      </c>
      <c r="J572" s="253">
        <v>30</v>
      </c>
      <c r="K572" s="249">
        <v>0</v>
      </c>
      <c r="L572" s="43">
        <v>30</v>
      </c>
      <c r="M572" s="43">
        <v>30</v>
      </c>
      <c r="N572" s="43">
        <v>30</v>
      </c>
    </row>
    <row r="573" spans="1:14" x14ac:dyDescent="0.25">
      <c r="A573" s="588" t="s">
        <v>318</v>
      </c>
      <c r="B573" s="589"/>
      <c r="C573" s="589"/>
      <c r="D573" s="589"/>
      <c r="E573" s="590"/>
      <c r="F573" s="50">
        <v>0</v>
      </c>
      <c r="G573" s="50">
        <v>0</v>
      </c>
      <c r="H573" s="50">
        <f>H574+H575</f>
        <v>315000</v>
      </c>
      <c r="I573" s="50">
        <v>0</v>
      </c>
      <c r="J573" s="50">
        <v>0</v>
      </c>
      <c r="K573" s="50">
        <v>315000</v>
      </c>
      <c r="L573" s="50">
        <v>315000</v>
      </c>
      <c r="M573" s="50">
        <v>315000</v>
      </c>
      <c r="N573" s="50">
        <v>315000</v>
      </c>
    </row>
    <row r="574" spans="1:14" x14ac:dyDescent="0.25">
      <c r="A574" s="103"/>
      <c r="B574" s="104">
        <v>111</v>
      </c>
      <c r="C574" s="105" t="s">
        <v>490</v>
      </c>
      <c r="D574" s="106" t="s">
        <v>136</v>
      </c>
      <c r="E574" s="107" t="s">
        <v>491</v>
      </c>
      <c r="F574" s="43">
        <v>0</v>
      </c>
      <c r="G574" s="43">
        <v>0</v>
      </c>
      <c r="H574" s="43">
        <v>300000</v>
      </c>
      <c r="I574" s="43">
        <v>0</v>
      </c>
      <c r="J574" s="253">
        <v>0</v>
      </c>
      <c r="K574" s="249">
        <v>300000</v>
      </c>
      <c r="L574" s="43">
        <v>300000</v>
      </c>
      <c r="M574" s="43">
        <v>300000</v>
      </c>
      <c r="N574" s="43">
        <v>300000</v>
      </c>
    </row>
    <row r="575" spans="1:14" x14ac:dyDescent="0.25">
      <c r="A575" s="103"/>
      <c r="B575" s="104">
        <v>46</v>
      </c>
      <c r="C575" s="105" t="s">
        <v>490</v>
      </c>
      <c r="D575" s="106" t="s">
        <v>140</v>
      </c>
      <c r="E575" s="107" t="s">
        <v>491</v>
      </c>
      <c r="F575" s="43">
        <v>0</v>
      </c>
      <c r="G575" s="43">
        <v>0</v>
      </c>
      <c r="H575" s="43">
        <v>15000</v>
      </c>
      <c r="I575" s="43">
        <v>0</v>
      </c>
      <c r="J575" s="253">
        <v>0</v>
      </c>
      <c r="K575" s="249">
        <v>15000</v>
      </c>
      <c r="L575" s="43">
        <v>15000</v>
      </c>
      <c r="M575" s="43">
        <v>15000</v>
      </c>
      <c r="N575" s="43">
        <v>15000</v>
      </c>
    </row>
    <row r="576" spans="1:14" x14ac:dyDescent="0.25">
      <c r="A576" s="211"/>
      <c r="B576" s="211"/>
      <c r="C576" s="211"/>
      <c r="D576" s="211"/>
      <c r="E576" s="211"/>
      <c r="F576" s="43"/>
      <c r="G576" s="43"/>
      <c r="H576" s="43"/>
      <c r="I576" s="43"/>
      <c r="J576" s="253"/>
      <c r="K576" s="249"/>
      <c r="L576" s="43"/>
      <c r="M576" s="43"/>
      <c r="N576" s="43"/>
    </row>
    <row r="577" spans="1:14" x14ac:dyDescent="0.25">
      <c r="A577" s="211"/>
      <c r="B577" s="211"/>
      <c r="C577" s="211"/>
      <c r="D577" s="211"/>
      <c r="E577" s="211"/>
      <c r="F577" s="43"/>
      <c r="G577" s="43"/>
      <c r="H577" s="43"/>
      <c r="I577" s="43"/>
      <c r="J577" s="253"/>
      <c r="K577" s="249"/>
      <c r="L577" s="43"/>
      <c r="M577" s="43"/>
      <c r="N577" s="43"/>
    </row>
    <row r="580" spans="1:14" ht="18.75" x14ac:dyDescent="0.25">
      <c r="A580" s="144" t="s">
        <v>492</v>
      </c>
      <c r="B580" s="145"/>
      <c r="C580" s="3"/>
      <c r="D580" s="146"/>
      <c r="E580" s="3"/>
    </row>
    <row r="582" spans="1:14" ht="15.75" thickBot="1" x14ac:dyDescent="0.3"/>
    <row r="583" spans="1:14" x14ac:dyDescent="0.25">
      <c r="A583" s="8"/>
      <c r="B583" s="9"/>
      <c r="C583" s="8"/>
      <c r="D583" s="80"/>
      <c r="E583" s="10" t="s">
        <v>0</v>
      </c>
      <c r="F583" s="81" t="s">
        <v>1</v>
      </c>
      <c r="G583" s="81" t="s">
        <v>1</v>
      </c>
      <c r="H583" s="82"/>
      <c r="I583" s="111"/>
      <c r="J583" s="186" t="s">
        <v>191</v>
      </c>
      <c r="K583" s="187" t="s">
        <v>193</v>
      </c>
      <c r="L583" s="188"/>
      <c r="M583" s="188"/>
      <c r="N583" s="188"/>
    </row>
    <row r="584" spans="1:14" ht="18.75" x14ac:dyDescent="0.3">
      <c r="A584" s="13"/>
      <c r="B584" s="14"/>
      <c r="C584" s="15"/>
      <c r="D584" s="83"/>
      <c r="E584" s="16" t="s">
        <v>2</v>
      </c>
      <c r="F584" s="85" t="s">
        <v>3</v>
      </c>
      <c r="G584" s="85" t="s">
        <v>3</v>
      </c>
      <c r="H584" s="84" t="s">
        <v>573</v>
      </c>
      <c r="I584" s="112" t="s">
        <v>590</v>
      </c>
      <c r="J584" s="189" t="s">
        <v>192</v>
      </c>
      <c r="K584" s="190" t="s">
        <v>192</v>
      </c>
      <c r="L584" s="191"/>
      <c r="M584" s="191"/>
      <c r="N584" s="191"/>
    </row>
    <row r="585" spans="1:14" x14ac:dyDescent="0.25">
      <c r="A585" s="19"/>
      <c r="B585" s="20"/>
      <c r="C585" s="86"/>
      <c r="D585" s="87"/>
      <c r="E585" s="88" t="s">
        <v>4</v>
      </c>
      <c r="F585" s="84" t="s">
        <v>5</v>
      </c>
      <c r="G585" s="84" t="s">
        <v>5</v>
      </c>
      <c r="H585" s="84" t="s">
        <v>574</v>
      </c>
      <c r="I585" s="112" t="s">
        <v>591</v>
      </c>
      <c r="J585" s="192"/>
      <c r="K585" s="193"/>
      <c r="L585" s="191" t="s">
        <v>5</v>
      </c>
      <c r="M585" s="191" t="s">
        <v>5</v>
      </c>
      <c r="N585" s="191" t="s">
        <v>5</v>
      </c>
    </row>
    <row r="586" spans="1:14" x14ac:dyDescent="0.25">
      <c r="A586" s="23"/>
      <c r="B586" s="24"/>
      <c r="C586" s="89"/>
      <c r="D586" s="90"/>
      <c r="E586" s="26"/>
      <c r="F586" s="84" t="s">
        <v>6</v>
      </c>
      <c r="G586" s="84" t="s">
        <v>6</v>
      </c>
      <c r="H586" s="84" t="s">
        <v>6</v>
      </c>
      <c r="I586" s="112" t="s">
        <v>6</v>
      </c>
      <c r="J586" s="192"/>
      <c r="K586" s="193"/>
      <c r="L586" s="191" t="s">
        <v>6</v>
      </c>
      <c r="M586" s="191" t="s">
        <v>6</v>
      </c>
      <c r="N586" s="191" t="s">
        <v>6</v>
      </c>
    </row>
    <row r="587" spans="1:14" ht="15.75" thickBot="1" x14ac:dyDescent="0.3">
      <c r="A587" s="27"/>
      <c r="B587" s="28"/>
      <c r="C587" s="91"/>
      <c r="D587" s="92"/>
      <c r="E587" s="93" t="s">
        <v>7</v>
      </c>
      <c r="F587" s="94" t="s">
        <v>113</v>
      </c>
      <c r="G587" s="94" t="s">
        <v>114</v>
      </c>
      <c r="H587" s="94" t="s">
        <v>194</v>
      </c>
      <c r="I587" s="113" t="s">
        <v>194</v>
      </c>
      <c r="J587" s="198">
        <v>2016</v>
      </c>
      <c r="K587" s="199">
        <v>2016</v>
      </c>
      <c r="L587" s="191" t="s">
        <v>195</v>
      </c>
      <c r="M587" s="191" t="s">
        <v>196</v>
      </c>
      <c r="N587" s="191" t="s">
        <v>197</v>
      </c>
    </row>
    <row r="588" spans="1:14" ht="15.75" thickTop="1" x14ac:dyDescent="0.25">
      <c r="A588" s="348" t="s">
        <v>493</v>
      </c>
      <c r="B588" s="96"/>
      <c r="C588" s="97"/>
      <c r="D588" s="98"/>
      <c r="E588" s="99"/>
      <c r="F588" s="100">
        <f>F589+F607</f>
        <v>2639.5200000000004</v>
      </c>
      <c r="G588" s="100">
        <v>3179.11</v>
      </c>
      <c r="H588" s="100">
        <f>H589+H607</f>
        <v>2975</v>
      </c>
      <c r="I588" s="100">
        <f>I589+I607</f>
        <v>3335</v>
      </c>
      <c r="J588" s="100">
        <f t="shared" ref="J588:L588" si="42">J589+J607</f>
        <v>3115</v>
      </c>
      <c r="K588" s="100">
        <f t="shared" si="42"/>
        <v>0</v>
      </c>
      <c r="L588" s="100">
        <f t="shared" si="42"/>
        <v>3115</v>
      </c>
      <c r="M588" s="100">
        <f t="shared" ref="M588:N588" si="43">M589+M607</f>
        <v>3115</v>
      </c>
      <c r="N588" s="100">
        <f t="shared" si="43"/>
        <v>3115</v>
      </c>
    </row>
    <row r="589" spans="1:14" x14ac:dyDescent="0.25">
      <c r="A589" s="101" t="s">
        <v>494</v>
      </c>
      <c r="B589" s="260" t="s">
        <v>495</v>
      </c>
      <c r="C589" s="204"/>
      <c r="D589" s="261"/>
      <c r="E589" s="205"/>
      <c r="F589" s="102">
        <f>F591+F593+F595+F602+F604</f>
        <v>2597.3900000000003</v>
      </c>
      <c r="G589" s="102">
        <v>2679.59</v>
      </c>
      <c r="H589" s="102">
        <f>H591+H593+H595+H602+H604</f>
        <v>2780</v>
      </c>
      <c r="I589" s="102">
        <v>2810</v>
      </c>
      <c r="J589" s="102">
        <v>2780</v>
      </c>
      <c r="K589" s="102">
        <v>0</v>
      </c>
      <c r="L589" s="102">
        <v>2780</v>
      </c>
      <c r="M589" s="102">
        <v>2780</v>
      </c>
      <c r="N589" s="102">
        <v>2780</v>
      </c>
    </row>
    <row r="590" spans="1:14" x14ac:dyDescent="0.25">
      <c r="A590" s="604" t="s">
        <v>496</v>
      </c>
      <c r="B590" s="605"/>
      <c r="C590" s="200" t="s">
        <v>497</v>
      </c>
      <c r="D590" s="262"/>
      <c r="E590" s="208"/>
      <c r="F590" s="37">
        <v>2597.39</v>
      </c>
      <c r="G590" s="37">
        <f>G591+G593+G595+G602+G604</f>
        <v>2679.59</v>
      </c>
      <c r="H590" s="37">
        <f>H591+H593+H595+H602+H604</f>
        <v>2780</v>
      </c>
      <c r="I590" s="37">
        <v>2810</v>
      </c>
      <c r="J590" s="37">
        <v>2780</v>
      </c>
      <c r="K590" s="37">
        <v>0</v>
      </c>
      <c r="L590" s="37">
        <v>2780</v>
      </c>
      <c r="M590" s="37">
        <v>2780</v>
      </c>
      <c r="N590" s="37">
        <v>2780</v>
      </c>
    </row>
    <row r="591" spans="1:14" x14ac:dyDescent="0.25">
      <c r="A591" s="606" t="s">
        <v>129</v>
      </c>
      <c r="B591" s="591"/>
      <c r="C591" s="591"/>
      <c r="D591" s="591"/>
      <c r="E591" s="592"/>
      <c r="F591" s="50">
        <v>1619.63</v>
      </c>
      <c r="G591" s="50">
        <v>1689.09</v>
      </c>
      <c r="H591" s="50">
        <v>1600</v>
      </c>
      <c r="I591" s="50">
        <v>1600</v>
      </c>
      <c r="J591" s="252">
        <v>1600</v>
      </c>
      <c r="K591" s="50">
        <v>0</v>
      </c>
      <c r="L591" s="50">
        <v>1600</v>
      </c>
      <c r="M591" s="50">
        <v>1600</v>
      </c>
      <c r="N591" s="50">
        <v>1600</v>
      </c>
    </row>
    <row r="592" spans="1:14" x14ac:dyDescent="0.25">
      <c r="A592" s="103"/>
      <c r="B592" s="104"/>
      <c r="C592" s="105" t="s">
        <v>130</v>
      </c>
      <c r="D592" s="106" t="s">
        <v>122</v>
      </c>
      <c r="E592" s="107" t="s">
        <v>498</v>
      </c>
      <c r="F592" s="43">
        <v>1619.63</v>
      </c>
      <c r="G592" s="43">
        <v>1689.09</v>
      </c>
      <c r="H592" s="43">
        <v>1600</v>
      </c>
      <c r="I592" s="43">
        <v>1600</v>
      </c>
      <c r="J592" s="253">
        <v>1600</v>
      </c>
      <c r="K592" s="249">
        <v>0</v>
      </c>
      <c r="L592" s="43">
        <v>1600</v>
      </c>
      <c r="M592" s="43">
        <v>1600</v>
      </c>
      <c r="N592" s="43">
        <v>1600</v>
      </c>
    </row>
    <row r="593" spans="1:14" x14ac:dyDescent="0.25">
      <c r="A593" s="588" t="s">
        <v>499</v>
      </c>
      <c r="B593" s="589"/>
      <c r="C593" s="589"/>
      <c r="D593" s="589"/>
      <c r="E593" s="590"/>
      <c r="F593" s="50">
        <v>161.96</v>
      </c>
      <c r="G593" s="50">
        <v>168.9</v>
      </c>
      <c r="H593" s="50">
        <v>200</v>
      </c>
      <c r="I593" s="50">
        <v>200</v>
      </c>
      <c r="J593" s="338">
        <v>200</v>
      </c>
      <c r="K593" s="173">
        <v>0</v>
      </c>
      <c r="L593" s="50">
        <v>200</v>
      </c>
      <c r="M593" s="50">
        <v>200</v>
      </c>
      <c r="N593" s="50">
        <v>200</v>
      </c>
    </row>
    <row r="594" spans="1:14" x14ac:dyDescent="0.25">
      <c r="A594" s="103"/>
      <c r="B594" s="104"/>
      <c r="C594" s="105" t="s">
        <v>133</v>
      </c>
      <c r="D594" s="106" t="s">
        <v>125</v>
      </c>
      <c r="E594" s="107" t="s">
        <v>500</v>
      </c>
      <c r="F594" s="43">
        <v>161.96</v>
      </c>
      <c r="G594" s="43">
        <v>168.9</v>
      </c>
      <c r="H594" s="43">
        <v>200</v>
      </c>
      <c r="I594" s="43">
        <v>200</v>
      </c>
      <c r="J594" s="253">
        <v>200</v>
      </c>
      <c r="K594" s="249">
        <v>0</v>
      </c>
      <c r="L594" s="43">
        <v>200</v>
      </c>
      <c r="M594" s="43">
        <v>200</v>
      </c>
      <c r="N594" s="43">
        <v>200</v>
      </c>
    </row>
    <row r="595" spans="1:14" x14ac:dyDescent="0.25">
      <c r="A595" s="588" t="s">
        <v>138</v>
      </c>
      <c r="B595" s="589"/>
      <c r="C595" s="589"/>
      <c r="D595" s="589"/>
      <c r="E595" s="590"/>
      <c r="F595" s="50">
        <f>F596+F597+F598+F599+F600+F601</f>
        <v>407.90999999999997</v>
      </c>
      <c r="G595" s="50">
        <f>G596+G597+G598+G599+G600+G601</f>
        <v>421.06</v>
      </c>
      <c r="H595" s="50">
        <f>H596+H597+H598+H599+H600+H601</f>
        <v>500</v>
      </c>
      <c r="I595" s="50">
        <v>500</v>
      </c>
      <c r="J595" s="50">
        <v>500</v>
      </c>
      <c r="K595" s="50">
        <v>0</v>
      </c>
      <c r="L595" s="50">
        <v>500</v>
      </c>
      <c r="M595" s="50">
        <v>500</v>
      </c>
      <c r="N595" s="50">
        <v>500</v>
      </c>
    </row>
    <row r="596" spans="1:14" x14ac:dyDescent="0.25">
      <c r="A596" s="103"/>
      <c r="B596" s="104"/>
      <c r="C596" s="105" t="s">
        <v>139</v>
      </c>
      <c r="D596" s="106" t="s">
        <v>136</v>
      </c>
      <c r="E596" s="107" t="s">
        <v>141</v>
      </c>
      <c r="F596" s="43">
        <v>22.65</v>
      </c>
      <c r="G596" s="43">
        <v>23.62</v>
      </c>
      <c r="H596" s="43">
        <v>20</v>
      </c>
      <c r="I596" s="43">
        <v>20</v>
      </c>
      <c r="J596" s="253">
        <v>20</v>
      </c>
      <c r="K596" s="249">
        <v>0</v>
      </c>
      <c r="L596" s="43">
        <v>20</v>
      </c>
      <c r="M596" s="43">
        <v>20</v>
      </c>
      <c r="N596" s="43">
        <v>20</v>
      </c>
    </row>
    <row r="597" spans="1:14" x14ac:dyDescent="0.25">
      <c r="A597" s="103"/>
      <c r="B597" s="104"/>
      <c r="C597" s="105" t="s">
        <v>142</v>
      </c>
      <c r="D597" s="106" t="s">
        <v>140</v>
      </c>
      <c r="E597" s="107" t="s">
        <v>144</v>
      </c>
      <c r="F597" s="43">
        <v>226.7</v>
      </c>
      <c r="G597" s="43">
        <v>236.44</v>
      </c>
      <c r="H597" s="43">
        <v>250</v>
      </c>
      <c r="I597" s="43">
        <v>250</v>
      </c>
      <c r="J597" s="253">
        <v>250</v>
      </c>
      <c r="K597" s="249">
        <v>0</v>
      </c>
      <c r="L597" s="43">
        <v>250</v>
      </c>
      <c r="M597" s="43">
        <v>250</v>
      </c>
      <c r="N597" s="43">
        <v>250</v>
      </c>
    </row>
    <row r="598" spans="1:14" x14ac:dyDescent="0.25">
      <c r="A598" s="103"/>
      <c r="B598" s="104"/>
      <c r="C598" s="105" t="s">
        <v>145</v>
      </c>
      <c r="D598" s="106" t="s">
        <v>143</v>
      </c>
      <c r="E598" s="107" t="s">
        <v>147</v>
      </c>
      <c r="F598" s="43">
        <v>16.98</v>
      </c>
      <c r="G598" s="43">
        <v>13.44</v>
      </c>
      <c r="H598" s="43">
        <v>20</v>
      </c>
      <c r="I598" s="43">
        <v>20</v>
      </c>
      <c r="J598" s="253">
        <v>20</v>
      </c>
      <c r="K598" s="249">
        <v>0</v>
      </c>
      <c r="L598" s="43">
        <v>20</v>
      </c>
      <c r="M598" s="43">
        <v>20</v>
      </c>
      <c r="N598" s="43">
        <v>20</v>
      </c>
    </row>
    <row r="599" spans="1:14" x14ac:dyDescent="0.25">
      <c r="A599" s="103"/>
      <c r="B599" s="104"/>
      <c r="C599" s="105" t="s">
        <v>148</v>
      </c>
      <c r="D599" s="106" t="s">
        <v>146</v>
      </c>
      <c r="E599" s="107" t="s">
        <v>150</v>
      </c>
      <c r="F599" s="43">
        <v>48.55</v>
      </c>
      <c r="G599" s="43">
        <v>50.62</v>
      </c>
      <c r="H599" s="43">
        <v>80</v>
      </c>
      <c r="I599" s="43">
        <v>80</v>
      </c>
      <c r="J599" s="253">
        <v>80</v>
      </c>
      <c r="K599" s="249">
        <v>0</v>
      </c>
      <c r="L599" s="43">
        <v>80</v>
      </c>
      <c r="M599" s="43">
        <v>80</v>
      </c>
      <c r="N599" s="43">
        <v>80</v>
      </c>
    </row>
    <row r="600" spans="1:14" x14ac:dyDescent="0.25">
      <c r="A600" s="103"/>
      <c r="B600" s="104"/>
      <c r="C600" s="105" t="s">
        <v>151</v>
      </c>
      <c r="D600" s="106" t="s">
        <v>149</v>
      </c>
      <c r="E600" s="107" t="s">
        <v>153</v>
      </c>
      <c r="F600" s="43">
        <v>16.18</v>
      </c>
      <c r="G600" s="43">
        <v>16.8</v>
      </c>
      <c r="H600" s="43">
        <v>30</v>
      </c>
      <c r="I600" s="43">
        <v>30</v>
      </c>
      <c r="J600" s="253">
        <v>30</v>
      </c>
      <c r="K600" s="249">
        <v>0</v>
      </c>
      <c r="L600" s="43">
        <v>30</v>
      </c>
      <c r="M600" s="43">
        <v>30</v>
      </c>
      <c r="N600" s="43">
        <v>30</v>
      </c>
    </row>
    <row r="601" spans="1:14" x14ac:dyDescent="0.25">
      <c r="A601" s="103"/>
      <c r="B601" s="104"/>
      <c r="C601" s="105" t="s">
        <v>154</v>
      </c>
      <c r="D601" s="106" t="s">
        <v>152</v>
      </c>
      <c r="E601" s="107" t="s">
        <v>501</v>
      </c>
      <c r="F601" s="43">
        <v>76.849999999999994</v>
      </c>
      <c r="G601" s="43">
        <v>80.14</v>
      </c>
      <c r="H601" s="43">
        <v>100</v>
      </c>
      <c r="I601" s="43">
        <v>100</v>
      </c>
      <c r="J601" s="253">
        <v>100</v>
      </c>
      <c r="K601" s="249">
        <v>0</v>
      </c>
      <c r="L601" s="43">
        <v>100</v>
      </c>
      <c r="M601" s="43">
        <v>100</v>
      </c>
      <c r="N601" s="43">
        <v>100</v>
      </c>
    </row>
    <row r="602" spans="1:14" x14ac:dyDescent="0.25">
      <c r="A602" s="588" t="s">
        <v>120</v>
      </c>
      <c r="B602" s="591"/>
      <c r="C602" s="591"/>
      <c r="D602" s="591"/>
      <c r="E602" s="592"/>
      <c r="F602" s="50">
        <v>15.82</v>
      </c>
      <c r="G602" s="50">
        <v>15.7</v>
      </c>
      <c r="H602" s="50">
        <v>30</v>
      </c>
      <c r="I602" s="50">
        <v>30</v>
      </c>
      <c r="J602" s="254">
        <v>30</v>
      </c>
      <c r="K602" s="173">
        <v>0</v>
      </c>
      <c r="L602" s="50">
        <v>30</v>
      </c>
      <c r="M602" s="50">
        <v>30</v>
      </c>
      <c r="N602" s="50">
        <v>30</v>
      </c>
    </row>
    <row r="603" spans="1:14" x14ac:dyDescent="0.25">
      <c r="A603" s="103"/>
      <c r="B603" s="104"/>
      <c r="C603" s="105" t="s">
        <v>189</v>
      </c>
      <c r="D603" s="106" t="s">
        <v>155</v>
      </c>
      <c r="E603" s="107" t="s">
        <v>502</v>
      </c>
      <c r="F603" s="43">
        <v>15.82</v>
      </c>
      <c r="G603" s="43">
        <v>15.7</v>
      </c>
      <c r="H603" s="43">
        <v>30</v>
      </c>
      <c r="I603" s="43">
        <v>30</v>
      </c>
      <c r="J603" s="253">
        <v>30</v>
      </c>
      <c r="K603" s="249">
        <v>0</v>
      </c>
      <c r="L603" s="43">
        <v>30</v>
      </c>
      <c r="M603" s="43">
        <v>30</v>
      </c>
      <c r="N603" s="43">
        <v>30</v>
      </c>
    </row>
    <row r="604" spans="1:14" x14ac:dyDescent="0.25">
      <c r="A604" s="588" t="s">
        <v>323</v>
      </c>
      <c r="B604" s="589"/>
      <c r="C604" s="589"/>
      <c r="D604" s="589"/>
      <c r="E604" s="590"/>
      <c r="F604" s="50">
        <v>392.07</v>
      </c>
      <c r="G604" s="50">
        <v>384.84</v>
      </c>
      <c r="H604" s="50">
        <v>450</v>
      </c>
      <c r="I604" s="50">
        <v>480</v>
      </c>
      <c r="J604" s="254">
        <v>450</v>
      </c>
      <c r="K604" s="173">
        <v>0</v>
      </c>
      <c r="L604" s="50">
        <v>450</v>
      </c>
      <c r="M604" s="50">
        <v>450</v>
      </c>
      <c r="N604" s="50">
        <v>450</v>
      </c>
    </row>
    <row r="605" spans="1:14" x14ac:dyDescent="0.25">
      <c r="A605" s="103"/>
      <c r="B605" s="104"/>
      <c r="C605" s="105" t="s">
        <v>324</v>
      </c>
      <c r="D605" s="106" t="s">
        <v>159</v>
      </c>
      <c r="E605" s="107" t="s">
        <v>503</v>
      </c>
      <c r="F605" s="43">
        <v>392.07</v>
      </c>
      <c r="G605" s="43">
        <v>384.84</v>
      </c>
      <c r="H605" s="43">
        <v>450</v>
      </c>
      <c r="I605" s="43">
        <v>450</v>
      </c>
      <c r="J605" s="253">
        <v>450</v>
      </c>
      <c r="K605" s="249">
        <v>0</v>
      </c>
      <c r="L605" s="43">
        <v>450</v>
      </c>
      <c r="M605" s="43">
        <v>450</v>
      </c>
      <c r="N605" s="43">
        <v>450</v>
      </c>
    </row>
    <row r="606" spans="1:14" x14ac:dyDescent="0.25">
      <c r="A606" s="103"/>
      <c r="B606" s="513"/>
      <c r="C606" s="330">
        <v>642015</v>
      </c>
      <c r="D606" s="136" t="s">
        <v>163</v>
      </c>
      <c r="E606" s="154" t="s">
        <v>304</v>
      </c>
      <c r="F606" s="43">
        <v>0</v>
      </c>
      <c r="G606" s="43">
        <v>0</v>
      </c>
      <c r="H606" s="43">
        <v>0</v>
      </c>
      <c r="I606" s="43">
        <v>30</v>
      </c>
      <c r="J606" s="253">
        <v>0</v>
      </c>
      <c r="K606" s="249">
        <v>0</v>
      </c>
      <c r="L606" s="43">
        <v>0</v>
      </c>
      <c r="M606" s="43">
        <v>0</v>
      </c>
      <c r="N606" s="43">
        <v>0</v>
      </c>
    </row>
    <row r="607" spans="1:14" x14ac:dyDescent="0.25">
      <c r="A607" s="335" t="s">
        <v>504</v>
      </c>
      <c r="B607" s="310" t="s">
        <v>505</v>
      </c>
      <c r="C607" s="201"/>
      <c r="D607" s="261"/>
      <c r="E607" s="202"/>
      <c r="F607" s="102">
        <f>F609+F618</f>
        <v>42.13</v>
      </c>
      <c r="G607" s="102">
        <f>G609+G618</f>
        <v>499.52000000000004</v>
      </c>
      <c r="H607" s="102">
        <v>195</v>
      </c>
      <c r="I607" s="102">
        <v>525</v>
      </c>
      <c r="J607" s="250">
        <v>335</v>
      </c>
      <c r="K607" s="102">
        <v>0</v>
      </c>
      <c r="L607" s="102">
        <v>335</v>
      </c>
      <c r="M607" s="102">
        <v>335</v>
      </c>
      <c r="N607" s="102">
        <v>335</v>
      </c>
    </row>
    <row r="608" spans="1:14" x14ac:dyDescent="0.25">
      <c r="A608" s="604" t="s">
        <v>506</v>
      </c>
      <c r="B608" s="607"/>
      <c r="C608" s="200" t="s">
        <v>507</v>
      </c>
      <c r="D608" s="262"/>
      <c r="E608" s="208"/>
      <c r="F608" s="172">
        <f>F609+F618</f>
        <v>42.13</v>
      </c>
      <c r="G608" s="172">
        <f>G609+G618</f>
        <v>499.52000000000004</v>
      </c>
      <c r="H608" s="172">
        <f>H609+H618</f>
        <v>195</v>
      </c>
      <c r="I608" s="172">
        <f>I609+I618</f>
        <v>525</v>
      </c>
      <c r="J608" s="172">
        <v>335</v>
      </c>
      <c r="K608" s="172">
        <v>0</v>
      </c>
      <c r="L608" s="172">
        <v>335</v>
      </c>
      <c r="M608" s="172">
        <v>335</v>
      </c>
      <c r="N608" s="172">
        <v>335</v>
      </c>
    </row>
    <row r="609" spans="1:14" x14ac:dyDescent="0.25">
      <c r="A609" s="588" t="s">
        <v>207</v>
      </c>
      <c r="B609" s="589"/>
      <c r="C609" s="589"/>
      <c r="D609" s="589"/>
      <c r="E609" s="590"/>
      <c r="F609" s="173">
        <v>38.880000000000003</v>
      </c>
      <c r="G609" s="173">
        <f>G613+G614+G615+G617</f>
        <v>486.52000000000004</v>
      </c>
      <c r="H609" s="173">
        <f>H610+H615+H616+H617</f>
        <v>185</v>
      </c>
      <c r="I609" s="173">
        <f>I610+I611+I612+I613+I614+I615+I616+I617</f>
        <v>515</v>
      </c>
      <c r="J609" s="173">
        <f t="shared" ref="J609:L609" si="44">J610+J611+J612+J614+J615+J616+J617</f>
        <v>325</v>
      </c>
      <c r="K609" s="173">
        <f t="shared" si="44"/>
        <v>0</v>
      </c>
      <c r="L609" s="173">
        <f t="shared" si="44"/>
        <v>325</v>
      </c>
      <c r="M609" s="173">
        <f t="shared" ref="M609:N609" si="45">M610+M611+M612+M614+M615+M616+M617</f>
        <v>325</v>
      </c>
      <c r="N609" s="173">
        <f t="shared" si="45"/>
        <v>325</v>
      </c>
    </row>
    <row r="610" spans="1:14" x14ac:dyDescent="0.25">
      <c r="A610" s="103"/>
      <c r="B610" s="104"/>
      <c r="C610" s="105" t="s">
        <v>244</v>
      </c>
      <c r="D610" s="336" t="s">
        <v>122</v>
      </c>
      <c r="E610" s="107" t="s">
        <v>508</v>
      </c>
      <c r="F610" s="43">
        <v>0</v>
      </c>
      <c r="G610" s="43">
        <v>0</v>
      </c>
      <c r="H610" s="43">
        <v>90</v>
      </c>
      <c r="I610" s="43">
        <v>90</v>
      </c>
      <c r="J610" s="253">
        <v>90</v>
      </c>
      <c r="K610" s="249">
        <v>0</v>
      </c>
      <c r="L610" s="43">
        <v>90</v>
      </c>
      <c r="M610" s="43">
        <v>90</v>
      </c>
      <c r="N610" s="43">
        <v>90</v>
      </c>
    </row>
    <row r="611" spans="1:14" x14ac:dyDescent="0.25">
      <c r="A611" s="103"/>
      <c r="B611" s="104" t="s">
        <v>111</v>
      </c>
      <c r="C611" s="105" t="s">
        <v>244</v>
      </c>
      <c r="D611" s="336" t="s">
        <v>125</v>
      </c>
      <c r="E611" s="107" t="s">
        <v>508</v>
      </c>
      <c r="F611" s="43">
        <v>0</v>
      </c>
      <c r="G611" s="43">
        <v>0</v>
      </c>
      <c r="H611" s="43">
        <v>0</v>
      </c>
      <c r="I611" s="43">
        <v>100</v>
      </c>
      <c r="J611" s="43">
        <v>100</v>
      </c>
      <c r="K611" s="43">
        <v>0</v>
      </c>
      <c r="L611" s="43">
        <v>100</v>
      </c>
      <c r="M611" s="43">
        <v>100</v>
      </c>
      <c r="N611" s="43">
        <v>100</v>
      </c>
    </row>
    <row r="612" spans="1:14" x14ac:dyDescent="0.25">
      <c r="A612" s="103"/>
      <c r="B612" s="104" t="s">
        <v>112</v>
      </c>
      <c r="C612" s="105" t="s">
        <v>244</v>
      </c>
      <c r="D612" s="336" t="s">
        <v>136</v>
      </c>
      <c r="E612" s="107" t="s">
        <v>508</v>
      </c>
      <c r="F612" s="43">
        <v>0</v>
      </c>
      <c r="G612" s="43">
        <v>0</v>
      </c>
      <c r="H612" s="43">
        <v>0</v>
      </c>
      <c r="I612" s="43">
        <v>20</v>
      </c>
      <c r="J612" s="43">
        <v>20</v>
      </c>
      <c r="K612" s="43">
        <v>0</v>
      </c>
      <c r="L612" s="43">
        <v>20</v>
      </c>
      <c r="M612" s="43">
        <v>20</v>
      </c>
      <c r="N612" s="43">
        <v>20</v>
      </c>
    </row>
    <row r="613" spans="1:14" x14ac:dyDescent="0.25">
      <c r="A613" s="103"/>
      <c r="B613" s="104" t="s">
        <v>111</v>
      </c>
      <c r="C613" s="105" t="s">
        <v>208</v>
      </c>
      <c r="D613" s="336" t="s">
        <v>140</v>
      </c>
      <c r="E613" s="107" t="s">
        <v>333</v>
      </c>
      <c r="F613" s="43">
        <v>0</v>
      </c>
      <c r="G613" s="43">
        <v>314.39999999999998</v>
      </c>
      <c r="H613" s="43">
        <v>0</v>
      </c>
      <c r="I613" s="43">
        <v>60</v>
      </c>
      <c r="J613" s="253">
        <v>0</v>
      </c>
      <c r="K613" s="249">
        <v>0</v>
      </c>
      <c r="L613" s="43">
        <v>0</v>
      </c>
      <c r="M613" s="43">
        <v>0</v>
      </c>
      <c r="N613" s="43">
        <v>0</v>
      </c>
    </row>
    <row r="614" spans="1:14" x14ac:dyDescent="0.25">
      <c r="A614" s="103"/>
      <c r="B614" s="104" t="s">
        <v>112</v>
      </c>
      <c r="C614" s="105" t="s">
        <v>208</v>
      </c>
      <c r="D614" s="336" t="s">
        <v>143</v>
      </c>
      <c r="E614" s="107" t="s">
        <v>333</v>
      </c>
      <c r="F614" s="43">
        <v>0</v>
      </c>
      <c r="G614" s="43">
        <v>55.47</v>
      </c>
      <c r="H614" s="43">
        <v>0</v>
      </c>
      <c r="I614" s="43">
        <v>20</v>
      </c>
      <c r="J614" s="253">
        <v>30</v>
      </c>
      <c r="K614" s="249">
        <v>0</v>
      </c>
      <c r="L614" s="43">
        <v>30</v>
      </c>
      <c r="M614" s="43">
        <v>30</v>
      </c>
      <c r="N614" s="43">
        <v>30</v>
      </c>
    </row>
    <row r="615" spans="1:14" x14ac:dyDescent="0.25">
      <c r="A615" s="103"/>
      <c r="B615" s="104"/>
      <c r="C615" s="105" t="s">
        <v>208</v>
      </c>
      <c r="D615" s="336" t="s">
        <v>146</v>
      </c>
      <c r="E615" s="107" t="s">
        <v>333</v>
      </c>
      <c r="F615" s="43">
        <v>0</v>
      </c>
      <c r="G615" s="43">
        <v>111.49</v>
      </c>
      <c r="H615" s="43">
        <v>20</v>
      </c>
      <c r="I615" s="43">
        <v>150</v>
      </c>
      <c r="J615" s="253">
        <v>10</v>
      </c>
      <c r="K615" s="249">
        <v>0</v>
      </c>
      <c r="L615" s="43">
        <v>10</v>
      </c>
      <c r="M615" s="43">
        <v>10</v>
      </c>
      <c r="N615" s="43">
        <v>10</v>
      </c>
    </row>
    <row r="616" spans="1:14" x14ac:dyDescent="0.25">
      <c r="A616" s="103"/>
      <c r="B616" s="104"/>
      <c r="C616" s="105" t="s">
        <v>509</v>
      </c>
      <c r="D616" s="336">
        <v>7</v>
      </c>
      <c r="E616" s="107" t="s">
        <v>510</v>
      </c>
      <c r="F616" s="43">
        <v>0</v>
      </c>
      <c r="G616" s="43">
        <v>0</v>
      </c>
      <c r="H616" s="43">
        <v>30</v>
      </c>
      <c r="I616" s="43">
        <v>30</v>
      </c>
      <c r="J616" s="253">
        <v>30</v>
      </c>
      <c r="K616" s="249">
        <v>0</v>
      </c>
      <c r="L616" s="43">
        <v>30</v>
      </c>
      <c r="M616" s="43">
        <v>30</v>
      </c>
      <c r="N616" s="43">
        <v>30</v>
      </c>
    </row>
    <row r="617" spans="1:14" x14ac:dyDescent="0.25">
      <c r="A617" s="103"/>
      <c r="B617" s="104"/>
      <c r="C617" s="105" t="s">
        <v>261</v>
      </c>
      <c r="D617" s="336">
        <v>8</v>
      </c>
      <c r="E617" s="107" t="s">
        <v>263</v>
      </c>
      <c r="F617" s="43">
        <v>38.880000000000003</v>
      </c>
      <c r="G617" s="43">
        <v>5.16</v>
      </c>
      <c r="H617" s="43">
        <v>45</v>
      </c>
      <c r="I617" s="43">
        <v>45</v>
      </c>
      <c r="J617" s="253">
        <v>45</v>
      </c>
      <c r="K617" s="249">
        <v>0</v>
      </c>
      <c r="L617" s="43">
        <v>45</v>
      </c>
      <c r="M617" s="43">
        <v>45</v>
      </c>
      <c r="N617" s="43">
        <v>45</v>
      </c>
    </row>
    <row r="618" spans="1:14" x14ac:dyDescent="0.25">
      <c r="A618" s="588" t="s">
        <v>120</v>
      </c>
      <c r="B618" s="591"/>
      <c r="C618" s="591"/>
      <c r="D618" s="591"/>
      <c r="E618" s="592"/>
      <c r="F618" s="50">
        <v>3.25</v>
      </c>
      <c r="G618" s="50">
        <f>G619+G620+G621</f>
        <v>13</v>
      </c>
      <c r="H618" s="50">
        <v>10</v>
      </c>
      <c r="I618" s="50">
        <v>10</v>
      </c>
      <c r="J618" s="254">
        <v>10</v>
      </c>
      <c r="K618" s="173">
        <v>0</v>
      </c>
      <c r="L618" s="50">
        <v>10</v>
      </c>
      <c r="M618" s="50">
        <v>10</v>
      </c>
      <c r="N618" s="50">
        <v>10</v>
      </c>
    </row>
    <row r="619" spans="1:14" x14ac:dyDescent="0.25">
      <c r="A619" s="103"/>
      <c r="B619" s="104"/>
      <c r="C619" s="105" t="s">
        <v>174</v>
      </c>
      <c r="D619" s="336">
        <v>10</v>
      </c>
      <c r="E619" s="107" t="s">
        <v>176</v>
      </c>
      <c r="F619" s="43">
        <v>3.25</v>
      </c>
      <c r="G619" s="43">
        <v>3.25</v>
      </c>
      <c r="H619" s="43">
        <v>10</v>
      </c>
      <c r="I619" s="43">
        <v>10</v>
      </c>
      <c r="J619" s="253">
        <v>10</v>
      </c>
      <c r="K619" s="249">
        <v>0</v>
      </c>
      <c r="L619" s="43">
        <v>10</v>
      </c>
      <c r="M619" s="43">
        <v>10</v>
      </c>
      <c r="N619" s="43">
        <v>10</v>
      </c>
    </row>
    <row r="620" spans="1:14" x14ac:dyDescent="0.25">
      <c r="A620" s="103"/>
      <c r="B620" s="337" t="s">
        <v>111</v>
      </c>
      <c r="C620" s="105" t="s">
        <v>174</v>
      </c>
      <c r="D620" s="336">
        <v>11</v>
      </c>
      <c r="E620" s="107" t="s">
        <v>176</v>
      </c>
      <c r="F620" s="43">
        <v>0</v>
      </c>
      <c r="G620" s="43">
        <v>8.3000000000000007</v>
      </c>
      <c r="H620" s="43">
        <v>0</v>
      </c>
      <c r="I620" s="43">
        <v>0</v>
      </c>
      <c r="J620" s="43">
        <v>0</v>
      </c>
      <c r="K620" s="43">
        <v>0</v>
      </c>
      <c r="L620" s="43">
        <v>0</v>
      </c>
      <c r="M620" s="43">
        <v>0</v>
      </c>
      <c r="N620" s="43">
        <v>0</v>
      </c>
    </row>
    <row r="621" spans="1:14" x14ac:dyDescent="0.25">
      <c r="A621" s="103"/>
      <c r="B621" s="104" t="s">
        <v>112</v>
      </c>
      <c r="C621" s="105" t="s">
        <v>174</v>
      </c>
      <c r="D621" s="336">
        <v>12</v>
      </c>
      <c r="E621" s="107" t="s">
        <v>176</v>
      </c>
      <c r="F621" s="43">
        <v>0</v>
      </c>
      <c r="G621" s="43">
        <v>1.45</v>
      </c>
      <c r="H621" s="43">
        <v>0</v>
      </c>
      <c r="I621" s="43">
        <v>0</v>
      </c>
      <c r="J621" s="43">
        <v>0</v>
      </c>
      <c r="K621" s="43">
        <v>0</v>
      </c>
      <c r="L621" s="43">
        <v>0</v>
      </c>
      <c r="M621" s="43">
        <v>0</v>
      </c>
      <c r="N621" s="43">
        <v>0</v>
      </c>
    </row>
    <row r="624" spans="1:14" ht="18.75" x14ac:dyDescent="0.25">
      <c r="A624" s="144" t="s">
        <v>511</v>
      </c>
      <c r="B624" s="145"/>
      <c r="C624" s="3"/>
      <c r="D624" s="146"/>
      <c r="E624" s="3"/>
    </row>
    <row r="626" spans="1:14" ht="15.75" thickBot="1" x14ac:dyDescent="0.3"/>
    <row r="627" spans="1:14" x14ac:dyDescent="0.25">
      <c r="A627" s="8"/>
      <c r="B627" s="9"/>
      <c r="C627" s="8"/>
      <c r="D627" s="80"/>
      <c r="E627" s="10" t="s">
        <v>0</v>
      </c>
      <c r="F627" s="81" t="s">
        <v>1</v>
      </c>
      <c r="G627" s="81" t="s">
        <v>1</v>
      </c>
      <c r="H627" s="82"/>
      <c r="I627" s="111"/>
      <c r="J627" s="186" t="s">
        <v>191</v>
      </c>
      <c r="K627" s="187" t="s">
        <v>193</v>
      </c>
      <c r="L627" s="188"/>
      <c r="M627" s="188"/>
      <c r="N627" s="188"/>
    </row>
    <row r="628" spans="1:14" ht="18.75" x14ac:dyDescent="0.3">
      <c r="A628" s="13"/>
      <c r="B628" s="14"/>
      <c r="C628" s="15"/>
      <c r="D628" s="83"/>
      <c r="E628" s="16" t="s">
        <v>2</v>
      </c>
      <c r="F628" s="85" t="s">
        <v>3</v>
      </c>
      <c r="G628" s="85" t="s">
        <v>3</v>
      </c>
      <c r="H628" s="84" t="s">
        <v>573</v>
      </c>
      <c r="I628" s="112" t="s">
        <v>590</v>
      </c>
      <c r="J628" s="189" t="s">
        <v>192</v>
      </c>
      <c r="K628" s="190" t="s">
        <v>192</v>
      </c>
      <c r="L628" s="191"/>
      <c r="M628" s="191"/>
      <c r="N628" s="191"/>
    </row>
    <row r="629" spans="1:14" x14ac:dyDescent="0.25">
      <c r="A629" s="19"/>
      <c r="B629" s="20"/>
      <c r="C629" s="86"/>
      <c r="D629" s="87"/>
      <c r="E629" s="88" t="s">
        <v>4</v>
      </c>
      <c r="F629" s="84" t="s">
        <v>5</v>
      </c>
      <c r="G629" s="84" t="s">
        <v>5</v>
      </c>
      <c r="H629" s="84" t="s">
        <v>574</v>
      </c>
      <c r="I629" s="112" t="s">
        <v>591</v>
      </c>
      <c r="J629" s="192"/>
      <c r="K629" s="193"/>
      <c r="L629" s="191" t="s">
        <v>5</v>
      </c>
      <c r="M629" s="191" t="s">
        <v>5</v>
      </c>
      <c r="N629" s="191" t="s">
        <v>5</v>
      </c>
    </row>
    <row r="630" spans="1:14" x14ac:dyDescent="0.25">
      <c r="A630" s="23"/>
      <c r="B630" s="24"/>
      <c r="C630" s="89"/>
      <c r="D630" s="90"/>
      <c r="E630" s="26"/>
      <c r="F630" s="84" t="s">
        <v>6</v>
      </c>
      <c r="G630" s="84" t="s">
        <v>6</v>
      </c>
      <c r="H630" s="84" t="s">
        <v>6</v>
      </c>
      <c r="I630" s="112" t="s">
        <v>6</v>
      </c>
      <c r="J630" s="192"/>
      <c r="K630" s="193"/>
      <c r="L630" s="191" t="s">
        <v>6</v>
      </c>
      <c r="M630" s="191" t="s">
        <v>6</v>
      </c>
      <c r="N630" s="191" t="s">
        <v>6</v>
      </c>
    </row>
    <row r="631" spans="1:14" ht="15.75" thickBot="1" x14ac:dyDescent="0.3">
      <c r="A631" s="27"/>
      <c r="B631" s="28"/>
      <c r="C631" s="91"/>
      <c r="D631" s="92"/>
      <c r="E631" s="93" t="s">
        <v>7</v>
      </c>
      <c r="F631" s="94" t="s">
        <v>113</v>
      </c>
      <c r="G631" s="94" t="s">
        <v>114</v>
      </c>
      <c r="H631" s="94" t="s">
        <v>194</v>
      </c>
      <c r="I631" s="113" t="s">
        <v>194</v>
      </c>
      <c r="J631" s="198">
        <v>2016</v>
      </c>
      <c r="K631" s="199">
        <v>2016</v>
      </c>
      <c r="L631" s="191" t="s">
        <v>195</v>
      </c>
      <c r="M631" s="191" t="s">
        <v>196</v>
      </c>
      <c r="N631" s="191" t="s">
        <v>197</v>
      </c>
    </row>
    <row r="632" spans="1:14" ht="15.75" thickTop="1" x14ac:dyDescent="0.25">
      <c r="A632" s="95" t="s">
        <v>512</v>
      </c>
      <c r="B632" s="96"/>
      <c r="C632" s="97"/>
      <c r="D632" s="98"/>
      <c r="E632" s="339"/>
      <c r="F632" s="119">
        <f>F635+F639+F644+F647+F653</f>
        <v>1120</v>
      </c>
      <c r="G632" s="119">
        <v>2553.0500000000002</v>
      </c>
      <c r="H632" s="119">
        <v>600</v>
      </c>
      <c r="I632" s="119">
        <v>640</v>
      </c>
      <c r="J632" s="275">
        <v>640</v>
      </c>
      <c r="K632" s="119">
        <v>0</v>
      </c>
      <c r="L632" s="119">
        <v>640</v>
      </c>
      <c r="M632" s="119">
        <v>640</v>
      </c>
      <c r="N632" s="119">
        <v>640</v>
      </c>
    </row>
    <row r="633" spans="1:14" x14ac:dyDescent="0.25">
      <c r="A633" s="342" t="s">
        <v>527</v>
      </c>
      <c r="B633" s="593" t="s">
        <v>526</v>
      </c>
      <c r="C633" s="594"/>
      <c r="D633" s="594"/>
      <c r="E633" s="595"/>
      <c r="F633" s="340">
        <f>F635+F639+F644+F647+F653</f>
        <v>1120</v>
      </c>
      <c r="G633" s="340">
        <v>2553.0500000000002</v>
      </c>
      <c r="H633" s="340">
        <v>600</v>
      </c>
      <c r="I633" s="340">
        <v>640</v>
      </c>
      <c r="J633" s="341">
        <v>640</v>
      </c>
      <c r="K633" s="340">
        <v>0</v>
      </c>
      <c r="L633" s="340">
        <v>640</v>
      </c>
      <c r="M633" s="340">
        <v>640</v>
      </c>
      <c r="N633" s="340">
        <v>640</v>
      </c>
    </row>
    <row r="634" spans="1:14" x14ac:dyDescent="0.25">
      <c r="A634" s="596" t="s">
        <v>513</v>
      </c>
      <c r="B634" s="597"/>
      <c r="C634" s="598" t="s">
        <v>514</v>
      </c>
      <c r="D634" s="599"/>
      <c r="E634" s="600"/>
      <c r="F634" s="37">
        <v>1120</v>
      </c>
      <c r="G634" s="37">
        <v>2553.0500000000002</v>
      </c>
      <c r="H634" s="37">
        <f>H635+H637+H639+H644+H647+H651+H653</f>
        <v>600</v>
      </c>
      <c r="I634" s="37">
        <f t="shared" ref="I634:L634" si="46">I635+I637+I639+I644+I647+I651+I653</f>
        <v>640</v>
      </c>
      <c r="J634" s="37">
        <f t="shared" si="46"/>
        <v>640</v>
      </c>
      <c r="K634" s="37">
        <f t="shared" si="46"/>
        <v>0</v>
      </c>
      <c r="L634" s="37">
        <f t="shared" si="46"/>
        <v>640</v>
      </c>
      <c r="M634" s="37">
        <f t="shared" ref="M634:N634" si="47">M635+M637+M639+M644+M647+M651+M653</f>
        <v>640</v>
      </c>
      <c r="N634" s="37">
        <f t="shared" si="47"/>
        <v>640</v>
      </c>
    </row>
    <row r="635" spans="1:14" x14ac:dyDescent="0.25">
      <c r="A635" s="588" t="s">
        <v>499</v>
      </c>
      <c r="B635" s="589"/>
      <c r="C635" s="589"/>
      <c r="D635" s="589"/>
      <c r="E635" s="590"/>
      <c r="F635" s="50">
        <v>53.49</v>
      </c>
      <c r="G635" s="50">
        <v>91.57</v>
      </c>
      <c r="H635" s="50">
        <v>20</v>
      </c>
      <c r="I635" s="50">
        <v>20</v>
      </c>
      <c r="J635" s="252">
        <v>20</v>
      </c>
      <c r="K635" s="50">
        <v>0</v>
      </c>
      <c r="L635" s="50">
        <v>20</v>
      </c>
      <c r="M635" s="50">
        <v>20</v>
      </c>
      <c r="N635" s="50">
        <v>20</v>
      </c>
    </row>
    <row r="636" spans="1:14" x14ac:dyDescent="0.25">
      <c r="A636" s="103"/>
      <c r="B636" s="104">
        <v>111</v>
      </c>
      <c r="C636" s="105" t="s">
        <v>133</v>
      </c>
      <c r="D636" s="106" t="s">
        <v>122</v>
      </c>
      <c r="E636" s="107" t="s">
        <v>515</v>
      </c>
      <c r="F636" s="43">
        <v>53.49</v>
      </c>
      <c r="G636" s="43">
        <v>91.57</v>
      </c>
      <c r="H636" s="43">
        <v>20</v>
      </c>
      <c r="I636" s="43">
        <v>20</v>
      </c>
      <c r="J636" s="253">
        <v>20</v>
      </c>
      <c r="K636" s="249">
        <v>0</v>
      </c>
      <c r="L636" s="43">
        <v>20</v>
      </c>
      <c r="M636" s="43">
        <v>20</v>
      </c>
      <c r="N636" s="43">
        <v>20</v>
      </c>
    </row>
    <row r="637" spans="1:14" x14ac:dyDescent="0.25">
      <c r="A637" s="588" t="s">
        <v>516</v>
      </c>
      <c r="B637" s="589"/>
      <c r="C637" s="589"/>
      <c r="D637" s="589"/>
      <c r="E637" s="590"/>
      <c r="F637" s="50">
        <v>0</v>
      </c>
      <c r="G637" s="50">
        <v>33.28</v>
      </c>
      <c r="H637" s="50">
        <v>10</v>
      </c>
      <c r="I637" s="50">
        <v>10</v>
      </c>
      <c r="J637" s="254">
        <v>10</v>
      </c>
      <c r="K637" s="173">
        <v>0</v>
      </c>
      <c r="L637" s="50">
        <v>10</v>
      </c>
      <c r="M637" s="50">
        <v>10</v>
      </c>
      <c r="N637" s="50">
        <v>10</v>
      </c>
    </row>
    <row r="638" spans="1:14" x14ac:dyDescent="0.25">
      <c r="A638" s="103"/>
      <c r="B638" s="104">
        <v>111</v>
      </c>
      <c r="C638" s="105" t="s">
        <v>135</v>
      </c>
      <c r="D638" s="106" t="s">
        <v>125</v>
      </c>
      <c r="E638" s="107" t="s">
        <v>517</v>
      </c>
      <c r="F638" s="43">
        <v>0</v>
      </c>
      <c r="G638" s="43">
        <v>33.28</v>
      </c>
      <c r="H638" s="43">
        <v>10</v>
      </c>
      <c r="I638" s="43">
        <v>10</v>
      </c>
      <c r="J638" s="253">
        <v>10</v>
      </c>
      <c r="K638" s="249">
        <v>0</v>
      </c>
      <c r="L638" s="43">
        <v>10</v>
      </c>
      <c r="M638" s="43">
        <v>10</v>
      </c>
      <c r="N638" s="43">
        <v>10</v>
      </c>
    </row>
    <row r="639" spans="1:14" x14ac:dyDescent="0.25">
      <c r="A639" s="588" t="s">
        <v>138</v>
      </c>
      <c r="B639" s="589"/>
      <c r="C639" s="589"/>
      <c r="D639" s="589"/>
      <c r="E639" s="590"/>
      <c r="F639" s="50">
        <f>F640+F641+F642+F643</f>
        <v>25.11</v>
      </c>
      <c r="G639" s="50">
        <f>G640+G641+G642+G643</f>
        <v>57.29</v>
      </c>
      <c r="H639" s="50">
        <v>20</v>
      </c>
      <c r="I639" s="50">
        <v>20</v>
      </c>
      <c r="J639" s="256">
        <v>20</v>
      </c>
      <c r="K639" s="173">
        <v>0</v>
      </c>
      <c r="L639" s="120">
        <v>20</v>
      </c>
      <c r="M639" s="120">
        <v>20</v>
      </c>
      <c r="N639" s="120">
        <v>20</v>
      </c>
    </row>
    <row r="640" spans="1:14" x14ac:dyDescent="0.25">
      <c r="A640" s="103"/>
      <c r="B640" s="104">
        <v>111</v>
      </c>
      <c r="C640" s="105" t="s">
        <v>142</v>
      </c>
      <c r="D640" s="106" t="s">
        <v>136</v>
      </c>
      <c r="E640" s="107" t="s">
        <v>205</v>
      </c>
      <c r="F640" s="43">
        <v>15.84</v>
      </c>
      <c r="G640" s="43">
        <v>35.33</v>
      </c>
      <c r="H640" s="43">
        <v>5</v>
      </c>
      <c r="I640" s="43">
        <v>5</v>
      </c>
      <c r="J640" s="253">
        <v>5</v>
      </c>
      <c r="K640" s="249">
        <v>0</v>
      </c>
      <c r="L640" s="43">
        <v>5</v>
      </c>
      <c r="M640" s="43">
        <v>5</v>
      </c>
      <c r="N640" s="43">
        <v>5</v>
      </c>
    </row>
    <row r="641" spans="1:14" x14ac:dyDescent="0.25">
      <c r="A641" s="103"/>
      <c r="B641" s="104">
        <v>111</v>
      </c>
      <c r="C641" s="105" t="s">
        <v>145</v>
      </c>
      <c r="D641" s="106" t="s">
        <v>140</v>
      </c>
      <c r="E641" s="107" t="s">
        <v>451</v>
      </c>
      <c r="F641" s="43">
        <v>0.9</v>
      </c>
      <c r="G641" s="43">
        <v>2</v>
      </c>
      <c r="H641" s="43">
        <v>5</v>
      </c>
      <c r="I641" s="43">
        <v>5</v>
      </c>
      <c r="J641" s="253">
        <v>5</v>
      </c>
      <c r="K641" s="249">
        <v>0</v>
      </c>
      <c r="L641" s="43">
        <v>5</v>
      </c>
      <c r="M641" s="43">
        <v>5</v>
      </c>
      <c r="N641" s="43">
        <v>5</v>
      </c>
    </row>
    <row r="642" spans="1:14" x14ac:dyDescent="0.25">
      <c r="A642" s="103"/>
      <c r="B642" s="104">
        <v>111</v>
      </c>
      <c r="C642" s="105" t="s">
        <v>148</v>
      </c>
      <c r="D642" s="106" t="s">
        <v>143</v>
      </c>
      <c r="E642" s="107" t="s">
        <v>518</v>
      </c>
      <c r="F642" s="43">
        <v>3</v>
      </c>
      <c r="G642" s="43">
        <v>6</v>
      </c>
      <c r="H642" s="43">
        <v>5</v>
      </c>
      <c r="I642" s="43">
        <v>5</v>
      </c>
      <c r="J642" s="253">
        <v>5</v>
      </c>
      <c r="K642" s="249">
        <v>0</v>
      </c>
      <c r="L642" s="43">
        <v>5</v>
      </c>
      <c r="M642" s="43">
        <v>5</v>
      </c>
      <c r="N642" s="43">
        <v>5</v>
      </c>
    </row>
    <row r="643" spans="1:14" x14ac:dyDescent="0.25">
      <c r="A643" s="103"/>
      <c r="B643" s="104">
        <v>111</v>
      </c>
      <c r="C643" s="105" t="s">
        <v>154</v>
      </c>
      <c r="D643" s="106" t="s">
        <v>146</v>
      </c>
      <c r="E643" s="107" t="s">
        <v>156</v>
      </c>
      <c r="F643" s="43">
        <v>5.37</v>
      </c>
      <c r="G643" s="43">
        <v>13.96</v>
      </c>
      <c r="H643" s="43">
        <v>5</v>
      </c>
      <c r="I643" s="43">
        <v>5</v>
      </c>
      <c r="J643" s="253">
        <v>5</v>
      </c>
      <c r="K643" s="249">
        <v>0</v>
      </c>
      <c r="L643" s="43">
        <v>5</v>
      </c>
      <c r="M643" s="43">
        <v>5</v>
      </c>
      <c r="N643" s="43">
        <v>5</v>
      </c>
    </row>
    <row r="644" spans="1:14" ht="15.75" thickBot="1" x14ac:dyDescent="0.3">
      <c r="A644" s="601" t="s">
        <v>161</v>
      </c>
      <c r="B644" s="602"/>
      <c r="C644" s="602"/>
      <c r="D644" s="602"/>
      <c r="E644" s="603"/>
      <c r="F644" s="215">
        <v>18.86</v>
      </c>
      <c r="G644" s="215">
        <v>20</v>
      </c>
      <c r="H644" s="215">
        <v>5</v>
      </c>
      <c r="I644" s="215">
        <v>5</v>
      </c>
      <c r="J644" s="554">
        <v>5</v>
      </c>
      <c r="K644" s="555">
        <v>0</v>
      </c>
      <c r="L644" s="215">
        <v>5</v>
      </c>
      <c r="M644" s="215">
        <v>5</v>
      </c>
      <c r="N644" s="215">
        <v>5</v>
      </c>
    </row>
    <row r="645" spans="1:14" ht="15.75" thickBot="1" x14ac:dyDescent="0.3">
      <c r="A645" s="564"/>
      <c r="B645" s="567">
        <v>111</v>
      </c>
      <c r="C645" s="566">
        <v>632001</v>
      </c>
      <c r="D645" s="567">
        <v>7</v>
      </c>
      <c r="E645" s="567" t="s">
        <v>592</v>
      </c>
      <c r="F645" s="568">
        <v>8.86</v>
      </c>
      <c r="G645" s="568"/>
      <c r="H645" s="568"/>
      <c r="I645" s="568"/>
      <c r="J645" s="565"/>
      <c r="K645" s="565"/>
      <c r="L645" s="568"/>
      <c r="M645" s="568"/>
      <c r="N645" s="568"/>
    </row>
    <row r="646" spans="1:14" x14ac:dyDescent="0.25">
      <c r="A646" s="556"/>
      <c r="B646" s="557">
        <v>111</v>
      </c>
      <c r="C646" s="558" t="s">
        <v>162</v>
      </c>
      <c r="D646" s="559" t="s">
        <v>519</v>
      </c>
      <c r="E646" s="560" t="s">
        <v>236</v>
      </c>
      <c r="F646" s="561">
        <v>10</v>
      </c>
      <c r="G646" s="561">
        <v>20</v>
      </c>
      <c r="H646" s="561">
        <v>5</v>
      </c>
      <c r="I646" s="561">
        <v>5</v>
      </c>
      <c r="J646" s="562">
        <v>5</v>
      </c>
      <c r="K646" s="563">
        <v>0</v>
      </c>
      <c r="L646" s="561">
        <v>5</v>
      </c>
      <c r="M646" s="561">
        <v>5</v>
      </c>
      <c r="N646" s="561">
        <v>5</v>
      </c>
    </row>
    <row r="647" spans="1:14" x14ac:dyDescent="0.25">
      <c r="A647" s="588" t="s">
        <v>207</v>
      </c>
      <c r="B647" s="589"/>
      <c r="C647" s="589"/>
      <c r="D647" s="589"/>
      <c r="E647" s="590"/>
      <c r="F647" s="50">
        <f>F649+F650</f>
        <v>182.71</v>
      </c>
      <c r="G647" s="50">
        <f>G649+G650</f>
        <v>540.30999999999995</v>
      </c>
      <c r="H647" s="50">
        <f>H648+H649+H650</f>
        <v>80</v>
      </c>
      <c r="I647" s="50">
        <f t="shared" ref="I647:L647" si="48">I648+I649+I650</f>
        <v>160</v>
      </c>
      <c r="J647" s="50">
        <f t="shared" si="48"/>
        <v>160</v>
      </c>
      <c r="K647" s="50">
        <f t="shared" si="48"/>
        <v>0</v>
      </c>
      <c r="L647" s="50">
        <f t="shared" si="48"/>
        <v>160</v>
      </c>
      <c r="M647" s="50">
        <f t="shared" ref="M647:N647" si="49">M648+M649+M650</f>
        <v>160</v>
      </c>
      <c r="N647" s="50">
        <f t="shared" si="49"/>
        <v>160</v>
      </c>
    </row>
    <row r="648" spans="1:14" x14ac:dyDescent="0.25">
      <c r="A648" s="103"/>
      <c r="B648" s="104">
        <v>111</v>
      </c>
      <c r="C648" s="105" t="s">
        <v>244</v>
      </c>
      <c r="D648" s="106" t="s">
        <v>152</v>
      </c>
      <c r="E648" s="107" t="s">
        <v>508</v>
      </c>
      <c r="F648" s="43">
        <v>0</v>
      </c>
      <c r="G648" s="43">
        <v>0</v>
      </c>
      <c r="H648" s="43">
        <v>10</v>
      </c>
      <c r="I648" s="43">
        <v>10</v>
      </c>
      <c r="J648" s="253">
        <v>10</v>
      </c>
      <c r="K648" s="249">
        <v>0</v>
      </c>
      <c r="L648" s="43">
        <v>10</v>
      </c>
      <c r="M648" s="43">
        <v>10</v>
      </c>
      <c r="N648" s="43">
        <v>10</v>
      </c>
    </row>
    <row r="649" spans="1:14" x14ac:dyDescent="0.25">
      <c r="A649" s="103"/>
      <c r="B649" s="104">
        <v>111</v>
      </c>
      <c r="C649" s="105" t="s">
        <v>208</v>
      </c>
      <c r="D649" s="106" t="s">
        <v>155</v>
      </c>
      <c r="E649" s="107" t="s">
        <v>209</v>
      </c>
      <c r="F649" s="43">
        <v>158.71</v>
      </c>
      <c r="G649" s="43">
        <v>486.31</v>
      </c>
      <c r="H649" s="43">
        <v>50</v>
      </c>
      <c r="I649" s="43">
        <v>130</v>
      </c>
      <c r="J649" s="253">
        <v>130</v>
      </c>
      <c r="K649" s="249">
        <v>0</v>
      </c>
      <c r="L649" s="43">
        <v>130</v>
      </c>
      <c r="M649" s="43">
        <v>130</v>
      </c>
      <c r="N649" s="43">
        <v>130</v>
      </c>
    </row>
    <row r="650" spans="1:14" x14ac:dyDescent="0.25">
      <c r="A650" s="103"/>
      <c r="B650" s="104">
        <v>111</v>
      </c>
      <c r="C650" s="105" t="s">
        <v>261</v>
      </c>
      <c r="D650" s="106" t="s">
        <v>159</v>
      </c>
      <c r="E650" s="107" t="s">
        <v>468</v>
      </c>
      <c r="F650" s="43">
        <v>24</v>
      </c>
      <c r="G650" s="43">
        <v>54</v>
      </c>
      <c r="H650" s="43">
        <v>20</v>
      </c>
      <c r="I650" s="43">
        <v>20</v>
      </c>
      <c r="J650" s="253">
        <v>20</v>
      </c>
      <c r="K650" s="249">
        <v>0</v>
      </c>
      <c r="L650" s="43">
        <v>20</v>
      </c>
      <c r="M650" s="43">
        <v>20</v>
      </c>
      <c r="N650" s="43">
        <v>20</v>
      </c>
    </row>
    <row r="651" spans="1:14" x14ac:dyDescent="0.25">
      <c r="A651" s="588" t="s">
        <v>264</v>
      </c>
      <c r="B651" s="589"/>
      <c r="C651" s="589"/>
      <c r="D651" s="589"/>
      <c r="E651" s="590"/>
      <c r="F651" s="50">
        <v>0</v>
      </c>
      <c r="G651" s="50">
        <v>0</v>
      </c>
      <c r="H651" s="50">
        <v>10</v>
      </c>
      <c r="I651" s="50">
        <v>10</v>
      </c>
      <c r="J651" s="256">
        <v>10</v>
      </c>
      <c r="K651" s="257">
        <v>0</v>
      </c>
      <c r="L651" s="50">
        <v>10</v>
      </c>
      <c r="M651" s="50">
        <v>10</v>
      </c>
      <c r="N651" s="50">
        <v>10</v>
      </c>
    </row>
    <row r="652" spans="1:14" x14ac:dyDescent="0.25">
      <c r="A652" s="103"/>
      <c r="B652" s="104">
        <v>111</v>
      </c>
      <c r="C652" s="105" t="s">
        <v>271</v>
      </c>
      <c r="D652" s="106" t="s">
        <v>163</v>
      </c>
      <c r="E652" s="107" t="s">
        <v>520</v>
      </c>
      <c r="F652" s="43">
        <v>0</v>
      </c>
      <c r="G652" s="43">
        <v>0</v>
      </c>
      <c r="H652" s="43">
        <v>10</v>
      </c>
      <c r="I652" s="43">
        <v>10</v>
      </c>
      <c r="J652" s="253">
        <v>10</v>
      </c>
      <c r="K652" s="249">
        <v>0</v>
      </c>
      <c r="L652" s="43">
        <v>10</v>
      </c>
      <c r="M652" s="43">
        <v>10</v>
      </c>
      <c r="N652" s="43">
        <v>10</v>
      </c>
    </row>
    <row r="653" spans="1:14" x14ac:dyDescent="0.25">
      <c r="A653" s="588" t="s">
        <v>120</v>
      </c>
      <c r="B653" s="591"/>
      <c r="C653" s="591"/>
      <c r="D653" s="591"/>
      <c r="E653" s="592"/>
      <c r="F653" s="50">
        <f>F654+F655+F657+F656+F658</f>
        <v>839.82999999999993</v>
      </c>
      <c r="G653" s="50">
        <f>G654+G655+G656+G657+G658</f>
        <v>1812.6100000000001</v>
      </c>
      <c r="H653" s="50">
        <f>H654+H655+H656+H657+H658</f>
        <v>455</v>
      </c>
      <c r="I653" s="50">
        <f t="shared" ref="I653:L653" si="50">I654+I655+I656+I657+I658</f>
        <v>415</v>
      </c>
      <c r="J653" s="50">
        <f t="shared" si="50"/>
        <v>415</v>
      </c>
      <c r="K653" s="50">
        <f t="shared" si="50"/>
        <v>0</v>
      </c>
      <c r="L653" s="50">
        <f t="shared" si="50"/>
        <v>415</v>
      </c>
      <c r="M653" s="50">
        <f t="shared" ref="M653:N653" si="51">M654+M655+M656+M657+M658</f>
        <v>415</v>
      </c>
      <c r="N653" s="50">
        <f t="shared" si="51"/>
        <v>415</v>
      </c>
    </row>
    <row r="654" spans="1:14" x14ac:dyDescent="0.25">
      <c r="A654" s="103"/>
      <c r="B654" s="104">
        <v>111</v>
      </c>
      <c r="C654" s="105" t="s">
        <v>521</v>
      </c>
      <c r="D654" s="106" t="s">
        <v>166</v>
      </c>
      <c r="E654" s="107" t="s">
        <v>522</v>
      </c>
      <c r="F654" s="43">
        <v>21.97</v>
      </c>
      <c r="G654" s="43">
        <v>85.59</v>
      </c>
      <c r="H654" s="43">
        <v>20</v>
      </c>
      <c r="I654" s="43">
        <v>20</v>
      </c>
      <c r="J654" s="253">
        <v>20</v>
      </c>
      <c r="K654" s="249">
        <v>0</v>
      </c>
      <c r="L654" s="43">
        <v>20</v>
      </c>
      <c r="M654" s="43">
        <v>20</v>
      </c>
      <c r="N654" s="43">
        <v>20</v>
      </c>
    </row>
    <row r="655" spans="1:14" x14ac:dyDescent="0.25">
      <c r="A655" s="103"/>
      <c r="B655" s="104">
        <v>111</v>
      </c>
      <c r="C655" s="105" t="s">
        <v>171</v>
      </c>
      <c r="D655" s="106" t="s">
        <v>169</v>
      </c>
      <c r="E655" s="107" t="s">
        <v>523</v>
      </c>
      <c r="F655" s="43">
        <v>111.6</v>
      </c>
      <c r="G655" s="43">
        <v>233.1</v>
      </c>
      <c r="H655" s="43">
        <v>50</v>
      </c>
      <c r="I655" s="43">
        <v>30</v>
      </c>
      <c r="J655" s="253">
        <v>30</v>
      </c>
      <c r="K655" s="249">
        <v>0</v>
      </c>
      <c r="L655" s="43">
        <v>30</v>
      </c>
      <c r="M655" s="43">
        <v>30</v>
      </c>
      <c r="N655" s="43">
        <v>30</v>
      </c>
    </row>
    <row r="656" spans="1:14" x14ac:dyDescent="0.25">
      <c r="A656" s="103"/>
      <c r="B656" s="104">
        <v>111</v>
      </c>
      <c r="C656" s="105" t="s">
        <v>177</v>
      </c>
      <c r="D656" s="106" t="s">
        <v>172</v>
      </c>
      <c r="E656" s="107" t="s">
        <v>179</v>
      </c>
      <c r="F656" s="43">
        <v>474.96</v>
      </c>
      <c r="G656" s="43">
        <v>1113.43</v>
      </c>
      <c r="H656" s="43">
        <v>300</v>
      </c>
      <c r="I656" s="43">
        <v>200</v>
      </c>
      <c r="J656" s="253">
        <v>200</v>
      </c>
      <c r="K656" s="249">
        <v>0</v>
      </c>
      <c r="L656" s="43">
        <v>200</v>
      </c>
      <c r="M656" s="43">
        <v>200</v>
      </c>
      <c r="N656" s="43">
        <v>200</v>
      </c>
    </row>
    <row r="657" spans="1:14" x14ac:dyDescent="0.25">
      <c r="A657" s="103"/>
      <c r="B657" s="104">
        <v>111</v>
      </c>
      <c r="C657" s="105" t="s">
        <v>212</v>
      </c>
      <c r="D657" s="106" t="s">
        <v>175</v>
      </c>
      <c r="E657" s="107" t="s">
        <v>300</v>
      </c>
      <c r="F657" s="43">
        <v>113.15</v>
      </c>
      <c r="G657" s="43">
        <v>252.3</v>
      </c>
      <c r="H657" s="43">
        <v>75</v>
      </c>
      <c r="I657" s="43">
        <v>50</v>
      </c>
      <c r="J657" s="253">
        <v>50</v>
      </c>
      <c r="K657" s="249">
        <v>0</v>
      </c>
      <c r="L657" s="43">
        <v>50</v>
      </c>
      <c r="M657" s="43">
        <v>50</v>
      </c>
      <c r="N657" s="43">
        <v>50</v>
      </c>
    </row>
    <row r="658" spans="1:14" x14ac:dyDescent="0.25">
      <c r="A658" s="103"/>
      <c r="B658" s="104">
        <v>111</v>
      </c>
      <c r="C658" s="105" t="s">
        <v>524</v>
      </c>
      <c r="D658" s="106" t="s">
        <v>178</v>
      </c>
      <c r="E658" s="107" t="s">
        <v>525</v>
      </c>
      <c r="F658" s="43">
        <v>118.15</v>
      </c>
      <c r="G658" s="43">
        <v>128.19</v>
      </c>
      <c r="H658" s="43">
        <v>10</v>
      </c>
      <c r="I658" s="43">
        <v>115</v>
      </c>
      <c r="J658" s="253">
        <v>115</v>
      </c>
      <c r="K658" s="249">
        <v>0</v>
      </c>
      <c r="L658" s="43">
        <v>115</v>
      </c>
      <c r="M658" s="43">
        <v>115</v>
      </c>
      <c r="N658" s="43">
        <v>115</v>
      </c>
    </row>
  </sheetData>
  <mergeCells count="199">
    <mergeCell ref="A365:E365"/>
    <mergeCell ref="A305:E305"/>
    <mergeCell ref="A358:E358"/>
    <mergeCell ref="A360:E360"/>
    <mergeCell ref="A362:E362"/>
    <mergeCell ref="A364:B364"/>
    <mergeCell ref="D364:E364"/>
    <mergeCell ref="A346:E346"/>
    <mergeCell ref="A351:B351"/>
    <mergeCell ref="D351:E351"/>
    <mergeCell ref="A352:E352"/>
    <mergeCell ref="A355:E355"/>
    <mergeCell ref="A332:E332"/>
    <mergeCell ref="D335:E335"/>
    <mergeCell ref="A336:E336"/>
    <mergeCell ref="A338:E338"/>
    <mergeCell ref="A344:E344"/>
    <mergeCell ref="A313:E313"/>
    <mergeCell ref="A327:B327"/>
    <mergeCell ref="D327:E327"/>
    <mergeCell ref="A328:E328"/>
    <mergeCell ref="A331:B331"/>
    <mergeCell ref="D331:E331"/>
    <mergeCell ref="D304:E304"/>
    <mergeCell ref="A309:E309"/>
    <mergeCell ref="A311:E311"/>
    <mergeCell ref="A282:E282"/>
    <mergeCell ref="A284:E284"/>
    <mergeCell ref="A286:E286"/>
    <mergeCell ref="B288:E288"/>
    <mergeCell ref="A289:B289"/>
    <mergeCell ref="C289:E289"/>
    <mergeCell ref="B12:E12"/>
    <mergeCell ref="A13:B13"/>
    <mergeCell ref="C13:E13"/>
    <mergeCell ref="A14:E14"/>
    <mergeCell ref="B17:E17"/>
    <mergeCell ref="A18:B18"/>
    <mergeCell ref="C18:E18"/>
    <mergeCell ref="A19:E19"/>
    <mergeCell ref="A21:E21"/>
    <mergeCell ref="A24:E24"/>
    <mergeCell ref="A31:E31"/>
    <mergeCell ref="A33:E33"/>
    <mergeCell ref="B72:E72"/>
    <mergeCell ref="A73:B73"/>
    <mergeCell ref="C73:E73"/>
    <mergeCell ref="A74:E74"/>
    <mergeCell ref="A78:E78"/>
    <mergeCell ref="A80:E80"/>
    <mergeCell ref="A49:E49"/>
    <mergeCell ref="A56:E56"/>
    <mergeCell ref="A41:E41"/>
    <mergeCell ref="B43:E43"/>
    <mergeCell ref="A44:B44"/>
    <mergeCell ref="C44:E44"/>
    <mergeCell ref="A45:E45"/>
    <mergeCell ref="A47:E47"/>
    <mergeCell ref="A35:E35"/>
    <mergeCell ref="B84:E84"/>
    <mergeCell ref="A85:B85"/>
    <mergeCell ref="C85:E85"/>
    <mergeCell ref="A86:E86"/>
    <mergeCell ref="B98:E98"/>
    <mergeCell ref="A99:B99"/>
    <mergeCell ref="C99:E99"/>
    <mergeCell ref="A100:E100"/>
    <mergeCell ref="B102:E102"/>
    <mergeCell ref="A103:B103"/>
    <mergeCell ref="C103:E103"/>
    <mergeCell ref="A104:E104"/>
    <mergeCell ref="B116:E116"/>
    <mergeCell ref="A117:B117"/>
    <mergeCell ref="C117:E117"/>
    <mergeCell ref="A118:E118"/>
    <mergeCell ref="A122:E122"/>
    <mergeCell ref="A126:E126"/>
    <mergeCell ref="A145:E145"/>
    <mergeCell ref="A147:E147"/>
    <mergeCell ref="A157:E157"/>
    <mergeCell ref="A175:E175"/>
    <mergeCell ref="A179:E179"/>
    <mergeCell ref="A183:E183"/>
    <mergeCell ref="A194:E194"/>
    <mergeCell ref="A196:B196"/>
    <mergeCell ref="C196:E196"/>
    <mergeCell ref="A214:E214"/>
    <mergeCell ref="A223:B223"/>
    <mergeCell ref="C223:E223"/>
    <mergeCell ref="A224:E224"/>
    <mergeCell ref="A228:E228"/>
    <mergeCell ref="A378:B378"/>
    <mergeCell ref="A197:E197"/>
    <mergeCell ref="B202:E202"/>
    <mergeCell ref="A203:B203"/>
    <mergeCell ref="C203:E203"/>
    <mergeCell ref="A204:E204"/>
    <mergeCell ref="A207:E207"/>
    <mergeCell ref="A209:E209"/>
    <mergeCell ref="A213:B213"/>
    <mergeCell ref="C213:E213"/>
    <mergeCell ref="A259:E259"/>
    <mergeCell ref="B261:E261"/>
    <mergeCell ref="A262:B262"/>
    <mergeCell ref="C262:E262"/>
    <mergeCell ref="A263:E263"/>
    <mergeCell ref="B250:E250"/>
    <mergeCell ref="A251:B251"/>
    <mergeCell ref="C251:E251"/>
    <mergeCell ref="A252:E252"/>
    <mergeCell ref="A379:E379"/>
    <mergeCell ref="A381:E381"/>
    <mergeCell ref="A385:E385"/>
    <mergeCell ref="A388:E388"/>
    <mergeCell ref="A390:E390"/>
    <mergeCell ref="A405:B405"/>
    <mergeCell ref="A406:E406"/>
    <mergeCell ref="A236:B236"/>
    <mergeCell ref="C236:E236"/>
    <mergeCell ref="A237:E237"/>
    <mergeCell ref="A256:E256"/>
    <mergeCell ref="A276:E276"/>
    <mergeCell ref="A278:E278"/>
    <mergeCell ref="B280:E280"/>
    <mergeCell ref="A281:B281"/>
    <mergeCell ref="C281:E281"/>
    <mergeCell ref="A265:E265"/>
    <mergeCell ref="A269:E269"/>
    <mergeCell ref="A271:E271"/>
    <mergeCell ref="B274:E274"/>
    <mergeCell ref="A275:B275"/>
    <mergeCell ref="C275:E275"/>
    <mergeCell ref="A290:E290"/>
    <mergeCell ref="A304:B304"/>
    <mergeCell ref="A412:E412"/>
    <mergeCell ref="A427:B427"/>
    <mergeCell ref="A428:E428"/>
    <mergeCell ref="A430:B430"/>
    <mergeCell ref="A431:E431"/>
    <mergeCell ref="A445:B445"/>
    <mergeCell ref="A446:E446"/>
    <mergeCell ref="A448:E448"/>
    <mergeCell ref="A452:E452"/>
    <mergeCell ref="A455:E455"/>
    <mergeCell ref="A459:E459"/>
    <mergeCell ref="A461:E461"/>
    <mergeCell ref="A464:B464"/>
    <mergeCell ref="A465:E465"/>
    <mergeCell ref="A466:C466"/>
    <mergeCell ref="A479:B479"/>
    <mergeCell ref="A480:E480"/>
    <mergeCell ref="A484:E484"/>
    <mergeCell ref="A492:E492"/>
    <mergeCell ref="A495:E495"/>
    <mergeCell ref="A499:B499"/>
    <mergeCell ref="A500:E500"/>
    <mergeCell ref="A502:E502"/>
    <mergeCell ref="A507:E507"/>
    <mergeCell ref="A511:E511"/>
    <mergeCell ref="A514:E514"/>
    <mergeCell ref="A516:E516"/>
    <mergeCell ref="A519:B519"/>
    <mergeCell ref="A520:E520"/>
    <mergeCell ref="A524:B524"/>
    <mergeCell ref="A525:E525"/>
    <mergeCell ref="A527:E527"/>
    <mergeCell ref="A532:E532"/>
    <mergeCell ref="A534:E534"/>
    <mergeCell ref="A539:E539"/>
    <mergeCell ref="A543:E543"/>
    <mergeCell ref="A559:B559"/>
    <mergeCell ref="C559:E559"/>
    <mergeCell ref="A560:E560"/>
    <mergeCell ref="A562:E562"/>
    <mergeCell ref="A564:B564"/>
    <mergeCell ref="A565:E565"/>
    <mergeCell ref="A568:B568"/>
    <mergeCell ref="A569:E569"/>
    <mergeCell ref="A571:E571"/>
    <mergeCell ref="A573:E573"/>
    <mergeCell ref="A590:B590"/>
    <mergeCell ref="A591:E591"/>
    <mergeCell ref="A593:E593"/>
    <mergeCell ref="A595:E595"/>
    <mergeCell ref="A602:E602"/>
    <mergeCell ref="A604:E604"/>
    <mergeCell ref="A608:B608"/>
    <mergeCell ref="A609:E609"/>
    <mergeCell ref="A651:E651"/>
    <mergeCell ref="A653:E653"/>
    <mergeCell ref="A618:E618"/>
    <mergeCell ref="B633:E633"/>
    <mergeCell ref="A634:B634"/>
    <mergeCell ref="C634:E634"/>
    <mergeCell ref="A635:E635"/>
    <mergeCell ref="A637:E637"/>
    <mergeCell ref="A639:E639"/>
    <mergeCell ref="A644:E644"/>
    <mergeCell ref="A647:E647"/>
  </mergeCells>
  <pageMargins left="0.31496062992125984" right="0.31496062992125984" top="0.3937007874015748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topLeftCell="B4" workbookViewId="0">
      <selection activeCell="F18" sqref="F18"/>
    </sheetView>
  </sheetViews>
  <sheetFormatPr defaultRowHeight="15" x14ac:dyDescent="0.25"/>
  <cols>
    <col min="4" max="4" width="46.7109375" customWidth="1"/>
    <col min="5" max="5" width="18.5703125" customWidth="1"/>
    <col min="6" max="6" width="12.85546875" customWidth="1"/>
    <col min="7" max="7" width="11.5703125" customWidth="1"/>
    <col min="8" max="9" width="12.42578125" customWidth="1"/>
    <col min="10" max="10" width="19.5703125" customWidth="1"/>
    <col min="11" max="11" width="12.140625" customWidth="1"/>
    <col min="12" max="12" width="12.85546875" customWidth="1"/>
    <col min="13" max="13" width="11" customWidth="1"/>
  </cols>
  <sheetData>
    <row r="2" spans="1:13" ht="24.75" x14ac:dyDescent="0.5">
      <c r="B2" s="403" t="s">
        <v>555</v>
      </c>
    </row>
    <row r="3" spans="1:13" ht="15.75" thickBot="1" x14ac:dyDescent="0.3"/>
    <row r="4" spans="1:13" x14ac:dyDescent="0.25">
      <c r="A4" s="8"/>
      <c r="B4" s="9"/>
      <c r="C4" s="8"/>
      <c r="D4" s="10" t="s">
        <v>0</v>
      </c>
      <c r="E4" s="11" t="s">
        <v>1</v>
      </c>
      <c r="F4" s="12" t="s">
        <v>1</v>
      </c>
      <c r="G4" s="82"/>
      <c r="H4" s="111"/>
      <c r="I4" s="379"/>
      <c r="J4" s="382"/>
      <c r="K4" s="11"/>
      <c r="L4" s="12"/>
      <c r="M4" s="12"/>
    </row>
    <row r="5" spans="1:13" ht="20.25" x14ac:dyDescent="0.4">
      <c r="A5" s="13"/>
      <c r="B5" s="361"/>
      <c r="C5" s="15"/>
      <c r="D5" s="16" t="s">
        <v>2</v>
      </c>
      <c r="E5" s="17" t="s">
        <v>3</v>
      </c>
      <c r="F5" s="18" t="s">
        <v>3</v>
      </c>
      <c r="G5" s="84" t="s">
        <v>573</v>
      </c>
      <c r="H5" s="112" t="s">
        <v>590</v>
      </c>
      <c r="I5" s="380"/>
      <c r="J5" s="383"/>
      <c r="K5" s="375"/>
      <c r="L5" s="17"/>
      <c r="M5" s="17"/>
    </row>
    <row r="6" spans="1:13" x14ac:dyDescent="0.25">
      <c r="A6" s="19"/>
      <c r="B6" s="20"/>
      <c r="C6" s="21"/>
      <c r="D6" s="22" t="s">
        <v>4</v>
      </c>
      <c r="E6" s="17" t="s">
        <v>5</v>
      </c>
      <c r="F6" s="17" t="s">
        <v>5</v>
      </c>
      <c r="G6" s="84" t="s">
        <v>574</v>
      </c>
      <c r="H6" s="112" t="s">
        <v>591</v>
      </c>
      <c r="I6" s="380" t="s">
        <v>193</v>
      </c>
      <c r="J6" s="385" t="s">
        <v>543</v>
      </c>
      <c r="K6" s="375" t="s">
        <v>5</v>
      </c>
      <c r="L6" s="17" t="s">
        <v>5</v>
      </c>
      <c r="M6" s="17" t="s">
        <v>5</v>
      </c>
    </row>
    <row r="7" spans="1:13" x14ac:dyDescent="0.25">
      <c r="A7" s="23"/>
      <c r="B7" s="24"/>
      <c r="C7" s="25"/>
      <c r="D7" s="26"/>
      <c r="E7" s="17" t="s">
        <v>6</v>
      </c>
      <c r="F7" s="17" t="s">
        <v>6</v>
      </c>
      <c r="G7" s="84" t="s">
        <v>6</v>
      </c>
      <c r="H7" s="112" t="s">
        <v>6</v>
      </c>
      <c r="I7" s="380" t="s">
        <v>542</v>
      </c>
      <c r="J7" s="384" t="s">
        <v>544</v>
      </c>
      <c r="K7" s="375" t="s">
        <v>6</v>
      </c>
      <c r="L7" s="17" t="s">
        <v>6</v>
      </c>
      <c r="M7" s="17" t="s">
        <v>6</v>
      </c>
    </row>
    <row r="8" spans="1:13" ht="15.75" thickBot="1" x14ac:dyDescent="0.3">
      <c r="A8" s="27"/>
      <c r="B8" s="28"/>
      <c r="C8" s="29"/>
      <c r="D8" s="30" t="s">
        <v>7</v>
      </c>
      <c r="E8" s="73">
        <v>2013</v>
      </c>
      <c r="F8" s="73">
        <v>2014</v>
      </c>
      <c r="G8" s="94" t="s">
        <v>194</v>
      </c>
      <c r="H8" s="113" t="s">
        <v>194</v>
      </c>
      <c r="I8" s="381">
        <v>2016</v>
      </c>
      <c r="J8" s="386">
        <v>2016</v>
      </c>
      <c r="K8" s="376">
        <v>2016</v>
      </c>
      <c r="L8" s="73">
        <v>2017</v>
      </c>
      <c r="M8" s="73">
        <v>2018</v>
      </c>
    </row>
    <row r="9" spans="1:13" ht="15.75" thickTop="1" x14ac:dyDescent="0.25">
      <c r="A9" s="654" t="s">
        <v>530</v>
      </c>
      <c r="B9" s="655"/>
      <c r="C9" s="655"/>
      <c r="D9" s="656"/>
      <c r="E9" s="367">
        <v>0</v>
      </c>
      <c r="F9" s="352">
        <v>5000</v>
      </c>
      <c r="G9" s="352">
        <v>308000</v>
      </c>
      <c r="H9" s="352">
        <v>8000</v>
      </c>
      <c r="I9" s="377">
        <v>308000</v>
      </c>
      <c r="J9" s="378"/>
      <c r="K9" s="363">
        <v>308000</v>
      </c>
      <c r="L9" s="363">
        <v>308000</v>
      </c>
      <c r="M9" s="363">
        <v>308000</v>
      </c>
    </row>
    <row r="10" spans="1:13" x14ac:dyDescent="0.25">
      <c r="A10" s="657" t="s">
        <v>531</v>
      </c>
      <c r="B10" s="658"/>
      <c r="C10" s="658"/>
      <c r="D10" s="659"/>
      <c r="E10" s="368">
        <v>0</v>
      </c>
      <c r="F10" s="353">
        <v>5000</v>
      </c>
      <c r="G10" s="353">
        <v>308000</v>
      </c>
      <c r="H10" s="353">
        <v>8000</v>
      </c>
      <c r="I10" s="372">
        <v>308000</v>
      </c>
      <c r="J10" s="364"/>
      <c r="K10" s="364">
        <v>308000</v>
      </c>
      <c r="L10" s="364">
        <v>308000</v>
      </c>
      <c r="M10" s="364">
        <v>308000</v>
      </c>
    </row>
    <row r="11" spans="1:13" x14ac:dyDescent="0.25">
      <c r="A11" s="660" t="s">
        <v>532</v>
      </c>
      <c r="B11" s="661"/>
      <c r="C11" s="661"/>
      <c r="D11" s="662"/>
      <c r="E11" s="369">
        <v>0</v>
      </c>
      <c r="F11" s="354">
        <v>5000</v>
      </c>
      <c r="G11" s="354">
        <v>308000</v>
      </c>
      <c r="H11" s="354">
        <v>8000</v>
      </c>
      <c r="I11" s="373">
        <v>308000</v>
      </c>
      <c r="J11" s="365"/>
      <c r="K11" s="365">
        <v>308000</v>
      </c>
      <c r="L11" s="365">
        <v>308000</v>
      </c>
      <c r="M11" s="365">
        <v>308000</v>
      </c>
    </row>
    <row r="12" spans="1:13" x14ac:dyDescent="0.25">
      <c r="A12" s="355"/>
      <c r="B12" s="356">
        <v>111</v>
      </c>
      <c r="C12" s="357" t="s">
        <v>533</v>
      </c>
      <c r="D12" s="358" t="s">
        <v>541</v>
      </c>
      <c r="E12" s="370">
        <v>0</v>
      </c>
      <c r="F12" s="359">
        <v>5000</v>
      </c>
      <c r="G12" s="359">
        <v>8000</v>
      </c>
      <c r="H12" s="359">
        <v>8000</v>
      </c>
      <c r="I12" s="374">
        <v>8000</v>
      </c>
      <c r="J12" s="366"/>
      <c r="K12" s="366">
        <v>8000</v>
      </c>
      <c r="L12" s="366">
        <v>8000</v>
      </c>
      <c r="M12" s="366">
        <v>8000</v>
      </c>
    </row>
    <row r="13" spans="1:13" x14ac:dyDescent="0.25">
      <c r="A13" s="355"/>
      <c r="B13" s="356">
        <v>111</v>
      </c>
      <c r="C13" s="357" t="s">
        <v>533</v>
      </c>
      <c r="D13" s="358" t="s">
        <v>534</v>
      </c>
      <c r="E13" s="370">
        <v>0</v>
      </c>
      <c r="F13" s="359">
        <v>0</v>
      </c>
      <c r="G13" s="359">
        <v>300000</v>
      </c>
      <c r="H13" s="359">
        <v>0</v>
      </c>
      <c r="I13" s="374">
        <v>300000</v>
      </c>
      <c r="J13" s="366"/>
      <c r="K13" s="366">
        <v>300000</v>
      </c>
      <c r="L13" s="366">
        <v>300000</v>
      </c>
      <c r="M13" s="366">
        <v>300000</v>
      </c>
    </row>
    <row r="14" spans="1:13" x14ac:dyDescent="0.25">
      <c r="A14" s="654" t="s">
        <v>535</v>
      </c>
      <c r="B14" s="655"/>
      <c r="C14" s="655"/>
      <c r="D14" s="656"/>
      <c r="E14" s="367">
        <v>0</v>
      </c>
      <c r="F14" s="352">
        <v>12798.59</v>
      </c>
      <c r="G14" s="352">
        <v>54500</v>
      </c>
      <c r="H14" s="352">
        <v>49500</v>
      </c>
      <c r="I14" s="352"/>
      <c r="J14" s="352">
        <v>64500</v>
      </c>
      <c r="K14" s="363">
        <v>64500</v>
      </c>
      <c r="L14" s="363">
        <v>64500</v>
      </c>
      <c r="M14" s="363">
        <v>64500</v>
      </c>
    </row>
    <row r="15" spans="1:13" x14ac:dyDescent="0.25">
      <c r="A15" s="657" t="s">
        <v>536</v>
      </c>
      <c r="B15" s="658"/>
      <c r="C15" s="658"/>
      <c r="D15" s="659"/>
      <c r="E15" s="368">
        <v>0</v>
      </c>
      <c r="F15" s="353">
        <v>12798.59</v>
      </c>
      <c r="G15" s="353">
        <v>54500</v>
      </c>
      <c r="H15" s="353">
        <v>49500</v>
      </c>
      <c r="I15" s="353"/>
      <c r="J15" s="353">
        <v>64500</v>
      </c>
      <c r="K15" s="364">
        <v>64500</v>
      </c>
      <c r="L15" s="364">
        <v>64500</v>
      </c>
      <c r="M15" s="364">
        <v>64500</v>
      </c>
    </row>
    <row r="16" spans="1:13" x14ac:dyDescent="0.25">
      <c r="A16" s="660" t="s">
        <v>537</v>
      </c>
      <c r="B16" s="661"/>
      <c r="C16" s="661"/>
      <c r="D16" s="662"/>
      <c r="E16" s="369">
        <v>0</v>
      </c>
      <c r="F16" s="354">
        <v>12798.59</v>
      </c>
      <c r="G16" s="354">
        <v>54500</v>
      </c>
      <c r="H16" s="354">
        <v>49500</v>
      </c>
      <c r="I16" s="354"/>
      <c r="J16" s="354">
        <v>64500</v>
      </c>
      <c r="K16" s="365">
        <v>64500</v>
      </c>
      <c r="L16" s="365">
        <v>64500</v>
      </c>
      <c r="M16" s="365">
        <v>64500</v>
      </c>
    </row>
    <row r="17" spans="1:13" x14ac:dyDescent="0.25">
      <c r="A17" s="355"/>
      <c r="B17" s="356">
        <v>46</v>
      </c>
      <c r="C17" s="357" t="s">
        <v>538</v>
      </c>
      <c r="D17" s="358" t="s">
        <v>539</v>
      </c>
      <c r="E17" s="370">
        <v>0</v>
      </c>
      <c r="F17" s="359">
        <v>12798.59</v>
      </c>
      <c r="G17" s="359">
        <v>54500</v>
      </c>
      <c r="H17" s="359">
        <v>49500</v>
      </c>
      <c r="I17" s="374"/>
      <c r="J17" s="366">
        <v>64500</v>
      </c>
      <c r="K17" s="366">
        <v>64500</v>
      </c>
      <c r="L17" s="366">
        <v>64500</v>
      </c>
      <c r="M17" s="366">
        <v>64500</v>
      </c>
    </row>
    <row r="18" spans="1:13" x14ac:dyDescent="0.25">
      <c r="A18" s="355"/>
      <c r="B18" s="360"/>
      <c r="C18" s="357"/>
      <c r="D18" s="358"/>
      <c r="E18" s="370"/>
      <c r="F18" s="359"/>
      <c r="G18" s="359"/>
      <c r="H18" s="359"/>
      <c r="I18" s="374"/>
      <c r="J18" s="366"/>
      <c r="K18" s="366"/>
      <c r="L18" s="387"/>
      <c r="M18" s="388"/>
    </row>
    <row r="19" spans="1:13" x14ac:dyDescent="0.25">
      <c r="A19" s="39"/>
      <c r="B19" s="40"/>
      <c r="C19" s="64"/>
      <c r="D19" s="42"/>
      <c r="E19" s="371"/>
      <c r="F19" s="43"/>
      <c r="G19" s="43"/>
      <c r="H19" s="43"/>
      <c r="I19" s="117"/>
      <c r="J19" s="44"/>
      <c r="K19" s="44"/>
      <c r="L19" s="389"/>
      <c r="M19" s="390"/>
    </row>
    <row r="21" spans="1:13" ht="27" x14ac:dyDescent="0.5">
      <c r="B21" s="405" t="s">
        <v>556</v>
      </c>
    </row>
    <row r="22" spans="1:13" ht="15.75" thickBot="1" x14ac:dyDescent="0.3"/>
    <row r="23" spans="1:13" x14ac:dyDescent="0.25">
      <c r="A23" s="8"/>
      <c r="B23" s="9"/>
      <c r="C23" s="8"/>
      <c r="D23" s="10" t="s">
        <v>0</v>
      </c>
      <c r="E23" s="11" t="s">
        <v>1</v>
      </c>
      <c r="F23" s="12" t="s">
        <v>1</v>
      </c>
      <c r="G23" s="82"/>
      <c r="H23" s="111"/>
      <c r="I23" s="379"/>
      <c r="J23" s="382"/>
      <c r="K23" s="11"/>
      <c r="L23" s="12"/>
      <c r="M23" s="12"/>
    </row>
    <row r="24" spans="1:13" ht="20.25" x14ac:dyDescent="0.4">
      <c r="A24" s="13"/>
      <c r="B24" s="361"/>
      <c r="C24" s="15"/>
      <c r="D24" s="16" t="s">
        <v>2</v>
      </c>
      <c r="E24" s="17" t="s">
        <v>3</v>
      </c>
      <c r="F24" s="18" t="s">
        <v>3</v>
      </c>
      <c r="G24" s="84" t="s">
        <v>573</v>
      </c>
      <c r="H24" s="112" t="s">
        <v>590</v>
      </c>
      <c r="I24" s="380"/>
      <c r="J24" s="383"/>
      <c r="K24" s="375"/>
      <c r="L24" s="17"/>
      <c r="M24" s="17"/>
    </row>
    <row r="25" spans="1:13" x14ac:dyDescent="0.25">
      <c r="A25" s="19"/>
      <c r="B25" s="20"/>
      <c r="C25" s="21"/>
      <c r="D25" s="22" t="s">
        <v>4</v>
      </c>
      <c r="E25" s="17" t="s">
        <v>5</v>
      </c>
      <c r="F25" s="17" t="s">
        <v>5</v>
      </c>
      <c r="G25" s="84" t="s">
        <v>574</v>
      </c>
      <c r="H25" s="112" t="s">
        <v>591</v>
      </c>
      <c r="I25" s="380" t="s">
        <v>193</v>
      </c>
      <c r="J25" s="385" t="s">
        <v>548</v>
      </c>
      <c r="K25" s="375" t="s">
        <v>5</v>
      </c>
      <c r="L25" s="17" t="s">
        <v>5</v>
      </c>
      <c r="M25" s="17" t="s">
        <v>5</v>
      </c>
    </row>
    <row r="26" spans="1:13" x14ac:dyDescent="0.25">
      <c r="A26" s="23"/>
      <c r="B26" s="24"/>
      <c r="C26" s="25"/>
      <c r="D26" s="26"/>
      <c r="E26" s="17" t="s">
        <v>6</v>
      </c>
      <c r="F26" s="17" t="s">
        <v>6</v>
      </c>
      <c r="G26" s="84" t="s">
        <v>6</v>
      </c>
      <c r="H26" s="112" t="s">
        <v>6</v>
      </c>
      <c r="I26" s="380" t="s">
        <v>192</v>
      </c>
      <c r="J26" s="384" t="s">
        <v>544</v>
      </c>
      <c r="K26" s="375" t="s">
        <v>6</v>
      </c>
      <c r="L26" s="17" t="s">
        <v>6</v>
      </c>
      <c r="M26" s="17" t="s">
        <v>6</v>
      </c>
    </row>
    <row r="27" spans="1:13" ht="15.75" thickBot="1" x14ac:dyDescent="0.3">
      <c r="A27" s="27"/>
      <c r="B27" s="28"/>
      <c r="C27" s="29"/>
      <c r="D27" s="30" t="s">
        <v>7</v>
      </c>
      <c r="E27" s="73">
        <v>2013</v>
      </c>
      <c r="F27" s="73">
        <v>2014</v>
      </c>
      <c r="G27" s="94" t="s">
        <v>194</v>
      </c>
      <c r="H27" s="113" t="s">
        <v>194</v>
      </c>
      <c r="I27" s="381">
        <v>2016</v>
      </c>
      <c r="J27" s="386">
        <v>2016</v>
      </c>
      <c r="K27" s="376">
        <v>2016</v>
      </c>
      <c r="L27" s="73">
        <v>2017</v>
      </c>
      <c r="M27" s="73">
        <v>2018</v>
      </c>
    </row>
    <row r="28" spans="1:13" ht="15.75" thickTop="1" x14ac:dyDescent="0.25">
      <c r="A28" s="654" t="s">
        <v>545</v>
      </c>
      <c r="B28" s="655"/>
      <c r="C28" s="655"/>
      <c r="D28" s="656"/>
      <c r="E28" s="367">
        <v>0</v>
      </c>
      <c r="F28" s="352">
        <f>F36+F37+F38</f>
        <v>19495.669999999998</v>
      </c>
      <c r="G28" s="352">
        <v>362500</v>
      </c>
      <c r="H28" s="377">
        <v>57500</v>
      </c>
      <c r="I28" s="377">
        <v>372500</v>
      </c>
      <c r="J28" s="378">
        <v>0</v>
      </c>
      <c r="K28" s="377">
        <v>372500</v>
      </c>
      <c r="L28" s="377">
        <v>372500</v>
      </c>
      <c r="M28" s="377">
        <v>372500</v>
      </c>
    </row>
    <row r="29" spans="1:13" x14ac:dyDescent="0.25">
      <c r="A29" s="657" t="s">
        <v>546</v>
      </c>
      <c r="B29" s="658"/>
      <c r="C29" s="658"/>
      <c r="D29" s="659"/>
      <c r="E29" s="368">
        <v>0</v>
      </c>
      <c r="F29" s="353">
        <v>19495.669999999998</v>
      </c>
      <c r="G29" s="353">
        <v>362500</v>
      </c>
      <c r="H29" s="372">
        <v>57500</v>
      </c>
      <c r="I29" s="372">
        <v>372500</v>
      </c>
      <c r="J29" s="364">
        <v>0</v>
      </c>
      <c r="K29" s="372">
        <v>372500</v>
      </c>
      <c r="L29" s="372">
        <v>372500</v>
      </c>
      <c r="M29" s="372">
        <v>372500</v>
      </c>
    </row>
    <row r="30" spans="1:13" x14ac:dyDescent="0.25">
      <c r="A30" s="660" t="s">
        <v>547</v>
      </c>
      <c r="B30" s="661"/>
      <c r="C30" s="661"/>
      <c r="D30" s="662"/>
      <c r="E30" s="369">
        <v>0</v>
      </c>
      <c r="F30" s="354">
        <v>19495.669999999998</v>
      </c>
      <c r="G30" s="354">
        <f>G31+G33+G34+G35+G36+G37</f>
        <v>362500</v>
      </c>
      <c r="H30" s="373">
        <f>H31+H32+H33+H34+H35+H36+H37</f>
        <v>57500</v>
      </c>
      <c r="I30" s="373">
        <f>I31+I32+I33+I34+I35+I36+I37</f>
        <v>372500</v>
      </c>
      <c r="J30" s="365">
        <v>0</v>
      </c>
      <c r="K30" s="373">
        <f>K31+K32+K33+K34+K35+K36+K37</f>
        <v>372500</v>
      </c>
      <c r="L30" s="373">
        <f>L31+L32+L33+L34+L35+L36+L37</f>
        <v>372500</v>
      </c>
      <c r="M30" s="373">
        <f>M31+M32+M33+M34+M35+M36+M37</f>
        <v>372500</v>
      </c>
    </row>
    <row r="31" spans="1:13" x14ac:dyDescent="0.25">
      <c r="A31" s="355"/>
      <c r="B31" s="400">
        <v>46</v>
      </c>
      <c r="C31" s="357" t="s">
        <v>549</v>
      </c>
      <c r="D31" s="358" t="s">
        <v>481</v>
      </c>
      <c r="E31" s="370">
        <v>0</v>
      </c>
      <c r="F31" s="359">
        <v>0</v>
      </c>
      <c r="G31" s="359">
        <v>10000</v>
      </c>
      <c r="H31" s="374">
        <v>10000</v>
      </c>
      <c r="I31" s="374">
        <v>10000</v>
      </c>
      <c r="J31" s="366">
        <v>0</v>
      </c>
      <c r="K31" s="374">
        <v>10000</v>
      </c>
      <c r="L31" s="374">
        <v>10000</v>
      </c>
      <c r="M31" s="374">
        <v>10000</v>
      </c>
    </row>
    <row r="32" spans="1:13" x14ac:dyDescent="0.25">
      <c r="A32" s="355"/>
      <c r="B32" s="400">
        <v>46</v>
      </c>
      <c r="C32" s="357" t="s">
        <v>550</v>
      </c>
      <c r="D32" s="358" t="s">
        <v>551</v>
      </c>
      <c r="E32" s="370">
        <v>0</v>
      </c>
      <c r="F32" s="359">
        <v>0</v>
      </c>
      <c r="G32" s="359">
        <v>0</v>
      </c>
      <c r="H32" s="374">
        <v>10000</v>
      </c>
      <c r="I32" s="374">
        <v>10000</v>
      </c>
      <c r="J32" s="366">
        <v>0</v>
      </c>
      <c r="K32" s="374">
        <v>10000</v>
      </c>
      <c r="L32" s="374">
        <v>10000</v>
      </c>
      <c r="M32" s="374">
        <v>10000</v>
      </c>
    </row>
    <row r="33" spans="1:13" x14ac:dyDescent="0.25">
      <c r="A33" s="391"/>
      <c r="B33" s="401">
        <v>46</v>
      </c>
      <c r="C33" s="392" t="s">
        <v>552</v>
      </c>
      <c r="D33" s="393" t="s">
        <v>484</v>
      </c>
      <c r="E33" s="370">
        <v>0</v>
      </c>
      <c r="F33" s="395">
        <v>0</v>
      </c>
      <c r="G33" s="395">
        <v>3500</v>
      </c>
      <c r="H33" s="396">
        <v>3500</v>
      </c>
      <c r="I33" s="396">
        <v>3500</v>
      </c>
      <c r="J33" s="397">
        <v>0</v>
      </c>
      <c r="K33" s="396">
        <v>3500</v>
      </c>
      <c r="L33" s="396">
        <v>3500</v>
      </c>
      <c r="M33" s="396">
        <v>3500</v>
      </c>
    </row>
    <row r="34" spans="1:13" x14ac:dyDescent="0.25">
      <c r="A34" s="391"/>
      <c r="B34" s="401">
        <v>46</v>
      </c>
      <c r="C34" s="392" t="s">
        <v>553</v>
      </c>
      <c r="D34" s="393" t="s">
        <v>491</v>
      </c>
      <c r="E34" s="370">
        <v>0</v>
      </c>
      <c r="F34" s="395">
        <v>0</v>
      </c>
      <c r="G34" s="395">
        <v>15000</v>
      </c>
      <c r="H34" s="396">
        <v>0</v>
      </c>
      <c r="I34" s="396">
        <v>15000</v>
      </c>
      <c r="J34" s="397">
        <v>0</v>
      </c>
      <c r="K34" s="396">
        <v>15000</v>
      </c>
      <c r="L34" s="396">
        <v>15000</v>
      </c>
      <c r="M34" s="396">
        <v>15000</v>
      </c>
    </row>
    <row r="35" spans="1:13" x14ac:dyDescent="0.25">
      <c r="A35" s="398"/>
      <c r="B35" s="402">
        <v>111</v>
      </c>
      <c r="C35" s="392" t="s">
        <v>553</v>
      </c>
      <c r="D35" s="393" t="s">
        <v>491</v>
      </c>
      <c r="E35" s="370">
        <v>0</v>
      </c>
      <c r="F35" s="134">
        <v>0</v>
      </c>
      <c r="G35" s="134">
        <v>300000</v>
      </c>
      <c r="H35" s="396">
        <v>0</v>
      </c>
      <c r="I35" s="396">
        <v>300000</v>
      </c>
      <c r="J35" s="399">
        <v>0</v>
      </c>
      <c r="K35" s="396">
        <v>300000</v>
      </c>
      <c r="L35" s="396">
        <v>300000</v>
      </c>
      <c r="M35" s="396">
        <v>300000</v>
      </c>
    </row>
    <row r="36" spans="1:13" x14ac:dyDescent="0.25">
      <c r="A36" s="391"/>
      <c r="B36" s="401">
        <v>46</v>
      </c>
      <c r="C36" s="392" t="s">
        <v>554</v>
      </c>
      <c r="D36" s="393" t="s">
        <v>474</v>
      </c>
      <c r="E36" s="370">
        <v>0</v>
      </c>
      <c r="F36" s="395">
        <v>12798.59</v>
      </c>
      <c r="G36" s="395">
        <v>26000</v>
      </c>
      <c r="H36" s="396">
        <v>26000</v>
      </c>
      <c r="I36" s="396">
        <v>26000</v>
      </c>
      <c r="J36" s="397">
        <v>0</v>
      </c>
      <c r="K36" s="396">
        <v>26000</v>
      </c>
      <c r="L36" s="396">
        <v>26000</v>
      </c>
      <c r="M36" s="396">
        <v>26000</v>
      </c>
    </row>
    <row r="37" spans="1:13" x14ac:dyDescent="0.25">
      <c r="A37" s="391"/>
      <c r="B37" s="401">
        <v>111</v>
      </c>
      <c r="C37" s="392" t="s">
        <v>554</v>
      </c>
      <c r="D37" s="393" t="s">
        <v>474</v>
      </c>
      <c r="E37" s="370">
        <v>0</v>
      </c>
      <c r="F37" s="395">
        <v>5000</v>
      </c>
      <c r="G37" s="395">
        <v>8000</v>
      </c>
      <c r="H37" s="396">
        <v>8000</v>
      </c>
      <c r="I37" s="396">
        <v>8000</v>
      </c>
      <c r="J37" s="397">
        <v>0</v>
      </c>
      <c r="K37" s="396">
        <v>8000</v>
      </c>
      <c r="L37" s="396">
        <v>8000</v>
      </c>
      <c r="M37" s="396">
        <v>8000</v>
      </c>
    </row>
    <row r="38" spans="1:13" x14ac:dyDescent="0.25">
      <c r="A38" s="391"/>
      <c r="B38" s="401">
        <v>41</v>
      </c>
      <c r="C38" s="392" t="s">
        <v>554</v>
      </c>
      <c r="D38" s="393" t="s">
        <v>474</v>
      </c>
      <c r="E38" s="394"/>
      <c r="F38" s="395">
        <v>1697.08</v>
      </c>
      <c r="G38" s="395"/>
      <c r="H38" s="396"/>
      <c r="I38" s="396"/>
      <c r="J38" s="397"/>
      <c r="K38" s="396"/>
      <c r="L38" s="396"/>
      <c r="M38" s="396"/>
    </row>
    <row r="39" spans="1:13" x14ac:dyDescent="0.25">
      <c r="A39" s="406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</row>
  </sheetData>
  <mergeCells count="9">
    <mergeCell ref="A28:D28"/>
    <mergeCell ref="A29:D29"/>
    <mergeCell ref="A30:D30"/>
    <mergeCell ref="A9:D9"/>
    <mergeCell ref="A10:D10"/>
    <mergeCell ref="A11:D11"/>
    <mergeCell ref="A14:D14"/>
    <mergeCell ref="A15:D15"/>
    <mergeCell ref="A16:D1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8" sqref="F8"/>
    </sheetView>
  </sheetViews>
  <sheetFormatPr defaultRowHeight="15" x14ac:dyDescent="0.25"/>
  <cols>
    <col min="4" max="4" width="31" customWidth="1"/>
    <col min="5" max="5" width="12" customWidth="1"/>
    <col min="6" max="6" width="12.28515625" customWidth="1"/>
    <col min="7" max="7" width="11.7109375" customWidth="1"/>
    <col min="8" max="8" width="11" customWidth="1"/>
    <col min="9" max="9" width="10.7109375" customWidth="1"/>
    <col min="10" max="10" width="10.5703125" customWidth="1"/>
    <col min="11" max="11" width="12" customWidth="1"/>
  </cols>
  <sheetData>
    <row r="1" spans="1:11" ht="22.5" x14ac:dyDescent="0.45">
      <c r="D1" s="540" t="s">
        <v>576</v>
      </c>
    </row>
    <row r="2" spans="1:11" ht="15.75" thickBot="1" x14ac:dyDescent="0.3"/>
    <row r="3" spans="1:11" x14ac:dyDescent="0.25">
      <c r="A3" s="8"/>
      <c r="B3" s="9"/>
      <c r="C3" s="8"/>
      <c r="D3" s="10" t="s">
        <v>0</v>
      </c>
      <c r="E3" s="11" t="s">
        <v>1</v>
      </c>
      <c r="F3" s="12" t="s">
        <v>1</v>
      </c>
      <c r="G3" s="12"/>
      <c r="H3" s="12"/>
      <c r="I3" s="12"/>
      <c r="J3" s="12"/>
      <c r="K3" s="12"/>
    </row>
    <row r="4" spans="1:11" ht="25.5" x14ac:dyDescent="0.3">
      <c r="A4" s="13"/>
      <c r="B4" s="14"/>
      <c r="C4" s="15"/>
      <c r="D4" s="16" t="s">
        <v>2</v>
      </c>
      <c r="E4" s="17" t="s">
        <v>3</v>
      </c>
      <c r="F4" s="18" t="s">
        <v>3</v>
      </c>
      <c r="G4" s="18" t="s">
        <v>573</v>
      </c>
      <c r="H4" s="17" t="s">
        <v>590</v>
      </c>
      <c r="I4" s="17"/>
      <c r="J4" s="17"/>
      <c r="K4" s="17"/>
    </row>
    <row r="5" spans="1:11" x14ac:dyDescent="0.25">
      <c r="A5" s="19"/>
      <c r="B5" s="20"/>
      <c r="C5" s="21"/>
      <c r="D5" s="22" t="s">
        <v>4</v>
      </c>
      <c r="E5" s="17" t="s">
        <v>5</v>
      </c>
      <c r="F5" s="17" t="s">
        <v>5</v>
      </c>
      <c r="G5" s="17" t="s">
        <v>5</v>
      </c>
      <c r="H5" s="17" t="s">
        <v>591</v>
      </c>
      <c r="I5" s="17" t="s">
        <v>5</v>
      </c>
      <c r="J5" s="17" t="s">
        <v>5</v>
      </c>
      <c r="K5" s="17" t="s">
        <v>5</v>
      </c>
    </row>
    <row r="6" spans="1:11" x14ac:dyDescent="0.25">
      <c r="A6" s="23"/>
      <c r="B6" s="24"/>
      <c r="C6" s="25"/>
      <c r="D6" s="26"/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</row>
    <row r="7" spans="1:11" ht="15.75" thickBot="1" x14ac:dyDescent="0.3">
      <c r="A7" s="27"/>
      <c r="B7" s="28"/>
      <c r="C7" s="29"/>
      <c r="D7" s="30" t="s">
        <v>7</v>
      </c>
      <c r="E7" s="73">
        <v>2013</v>
      </c>
      <c r="F7" s="73">
        <v>2014</v>
      </c>
      <c r="G7" s="73">
        <v>2015</v>
      </c>
      <c r="H7" s="73">
        <v>2015</v>
      </c>
      <c r="I7" s="73">
        <v>2016</v>
      </c>
      <c r="J7" s="73">
        <v>2017</v>
      </c>
      <c r="K7" s="73">
        <v>2018</v>
      </c>
    </row>
    <row r="8" spans="1:11" ht="16.5" thickTop="1" thickBot="1" x14ac:dyDescent="0.3">
      <c r="A8" s="580" t="s">
        <v>8</v>
      </c>
      <c r="B8" s="581"/>
      <c r="C8" s="581"/>
      <c r="D8" s="582"/>
      <c r="E8" s="31">
        <v>78412.22</v>
      </c>
      <c r="F8" s="32">
        <v>73573.55</v>
      </c>
      <c r="G8" s="33">
        <v>69745</v>
      </c>
      <c r="H8" s="33">
        <v>75905</v>
      </c>
      <c r="I8" s="33">
        <v>71445</v>
      </c>
      <c r="J8" s="33">
        <v>71445</v>
      </c>
      <c r="K8" s="33">
        <v>71445</v>
      </c>
    </row>
    <row r="9" spans="1:11" x14ac:dyDescent="0.25">
      <c r="A9" s="583" t="s">
        <v>9</v>
      </c>
      <c r="B9" s="584"/>
      <c r="C9" s="584"/>
      <c r="D9" s="585"/>
      <c r="E9" s="34">
        <v>59610.22</v>
      </c>
      <c r="F9" s="34">
        <v>61914.47</v>
      </c>
      <c r="G9" s="35">
        <v>58185</v>
      </c>
      <c r="H9" s="35">
        <v>63025</v>
      </c>
      <c r="I9" s="35">
        <v>60535</v>
      </c>
      <c r="J9" s="35">
        <v>60535</v>
      </c>
      <c r="K9" s="35">
        <v>60535</v>
      </c>
    </row>
    <row r="10" spans="1:11" x14ac:dyDescent="0.25">
      <c r="A10" s="572" t="s">
        <v>10</v>
      </c>
      <c r="B10" s="573"/>
      <c r="C10" s="573"/>
      <c r="D10" s="574"/>
      <c r="E10" s="37">
        <v>44587.6</v>
      </c>
      <c r="F10" s="37">
        <v>45389.64</v>
      </c>
      <c r="G10" s="38">
        <v>42245</v>
      </c>
      <c r="H10" s="38">
        <v>47085</v>
      </c>
      <c r="I10" s="38">
        <v>44595</v>
      </c>
      <c r="J10" s="38">
        <v>44595</v>
      </c>
      <c r="K10" s="38">
        <v>44595</v>
      </c>
    </row>
    <row r="11" spans="1:11" x14ac:dyDescent="0.25">
      <c r="A11" s="579" t="s">
        <v>13</v>
      </c>
      <c r="B11" s="573"/>
      <c r="C11" s="573"/>
      <c r="D11" s="574"/>
      <c r="E11" s="37">
        <v>11565.119999999999</v>
      </c>
      <c r="F11" s="37">
        <v>11540.33</v>
      </c>
      <c r="G11" s="38">
        <v>11410</v>
      </c>
      <c r="H11" s="38">
        <v>11410</v>
      </c>
      <c r="I11" s="38">
        <v>11410</v>
      </c>
      <c r="J11" s="38">
        <v>11410</v>
      </c>
      <c r="K11" s="38">
        <v>11410</v>
      </c>
    </row>
    <row r="12" spans="1:11" x14ac:dyDescent="0.25">
      <c r="A12" s="579" t="s">
        <v>23</v>
      </c>
      <c r="B12" s="586"/>
      <c r="C12" s="586"/>
      <c r="D12" s="587"/>
      <c r="E12" s="37">
        <v>3457.5</v>
      </c>
      <c r="F12" s="37">
        <v>4984.5</v>
      </c>
      <c r="G12" s="38">
        <v>4530</v>
      </c>
      <c r="H12" s="38">
        <v>4530</v>
      </c>
      <c r="I12" s="38">
        <v>4530</v>
      </c>
      <c r="J12" s="38">
        <v>4530</v>
      </c>
      <c r="K12" s="38">
        <v>4530</v>
      </c>
    </row>
    <row r="13" spans="1:11" x14ac:dyDescent="0.25">
      <c r="A13" s="569" t="s">
        <v>33</v>
      </c>
      <c r="B13" s="570"/>
      <c r="C13" s="570"/>
      <c r="D13" s="571"/>
      <c r="E13" s="34">
        <v>8177.6799999999985</v>
      </c>
      <c r="F13" s="34">
        <v>6924.41</v>
      </c>
      <c r="G13" s="35">
        <v>9860</v>
      </c>
      <c r="H13" s="35">
        <v>10420</v>
      </c>
      <c r="I13" s="35">
        <v>9020</v>
      </c>
      <c r="J13" s="35">
        <v>9020</v>
      </c>
      <c r="K13" s="35">
        <v>9020</v>
      </c>
    </row>
    <row r="14" spans="1:11" x14ac:dyDescent="0.25">
      <c r="A14" s="579" t="s">
        <v>34</v>
      </c>
      <c r="B14" s="573"/>
      <c r="C14" s="573"/>
      <c r="D14" s="574"/>
      <c r="E14" s="37">
        <v>5428.8099999999995</v>
      </c>
      <c r="F14" s="37">
        <v>4439.99</v>
      </c>
      <c r="G14" s="38">
        <v>5350</v>
      </c>
      <c r="H14" s="38">
        <v>4800</v>
      </c>
      <c r="I14" s="38">
        <v>4800</v>
      </c>
      <c r="J14" s="38">
        <v>4800</v>
      </c>
      <c r="K14" s="38">
        <v>4800</v>
      </c>
    </row>
    <row r="15" spans="1:11" x14ac:dyDescent="0.25">
      <c r="A15" s="579" t="s">
        <v>52</v>
      </c>
      <c r="B15" s="573"/>
      <c r="C15" s="573"/>
      <c r="D15" s="574"/>
      <c r="E15" s="37">
        <v>1412.1399999999999</v>
      </c>
      <c r="F15" s="37">
        <v>1430.41</v>
      </c>
      <c r="G15" s="38">
        <v>2790</v>
      </c>
      <c r="H15" s="38">
        <v>2790</v>
      </c>
      <c r="I15" s="38">
        <v>2790</v>
      </c>
      <c r="J15" s="38">
        <v>2790</v>
      </c>
      <c r="K15" s="38">
        <v>2790</v>
      </c>
    </row>
    <row r="16" spans="1:11" x14ac:dyDescent="0.25">
      <c r="A16" s="579" t="s">
        <v>81</v>
      </c>
      <c r="B16" s="573"/>
      <c r="C16" s="573"/>
      <c r="D16" s="574"/>
      <c r="E16" s="37">
        <v>46.63</v>
      </c>
      <c r="F16" s="37">
        <v>21.79</v>
      </c>
      <c r="G16" s="38">
        <v>80</v>
      </c>
      <c r="H16" s="38">
        <v>80</v>
      </c>
      <c r="I16" s="38">
        <v>80</v>
      </c>
      <c r="J16" s="38">
        <v>80</v>
      </c>
      <c r="K16" s="38">
        <v>80</v>
      </c>
    </row>
    <row r="17" spans="1:11" x14ac:dyDescent="0.25">
      <c r="A17" s="579" t="s">
        <v>84</v>
      </c>
      <c r="B17" s="573"/>
      <c r="C17" s="573"/>
      <c r="D17" s="574"/>
      <c r="E17" s="37">
        <v>1290.0999999999999</v>
      </c>
      <c r="F17" s="37">
        <v>1032.32</v>
      </c>
      <c r="G17" s="38">
        <v>1640</v>
      </c>
      <c r="H17" s="38">
        <v>2750</v>
      </c>
      <c r="I17" s="38">
        <v>1350</v>
      </c>
      <c r="J17" s="38">
        <v>1350</v>
      </c>
      <c r="K17" s="38">
        <v>1350</v>
      </c>
    </row>
    <row r="18" spans="1:11" x14ac:dyDescent="0.25">
      <c r="A18" s="569" t="s">
        <v>92</v>
      </c>
      <c r="B18" s="570"/>
      <c r="C18" s="570"/>
      <c r="D18" s="571"/>
      <c r="E18" s="34">
        <v>10624.320000000002</v>
      </c>
      <c r="F18" s="34">
        <v>4734.67</v>
      </c>
      <c r="G18" s="35">
        <v>1700</v>
      </c>
      <c r="H18" s="35">
        <v>2460</v>
      </c>
      <c r="I18" s="35">
        <v>1890</v>
      </c>
      <c r="J18" s="35">
        <v>1890</v>
      </c>
      <c r="K18" s="35">
        <v>1890</v>
      </c>
    </row>
    <row r="19" spans="1:11" x14ac:dyDescent="0.25">
      <c r="A19" s="572" t="s">
        <v>93</v>
      </c>
      <c r="B19" s="573"/>
      <c r="C19" s="573"/>
      <c r="D19" s="574"/>
      <c r="E19" s="37">
        <v>10624.32</v>
      </c>
      <c r="F19" s="37">
        <v>4734.67</v>
      </c>
      <c r="G19" s="38">
        <v>1700</v>
      </c>
      <c r="H19" s="38">
        <v>2460</v>
      </c>
      <c r="I19" s="38">
        <v>1890</v>
      </c>
      <c r="J19" s="38">
        <v>1890</v>
      </c>
      <c r="K19" s="38">
        <v>1890</v>
      </c>
    </row>
    <row r="20" spans="1:11" x14ac:dyDescent="0.25">
      <c r="A20" s="654" t="s">
        <v>530</v>
      </c>
      <c r="B20" s="655"/>
      <c r="C20" s="655"/>
      <c r="D20" s="656"/>
      <c r="E20" s="367">
        <v>0</v>
      </c>
      <c r="F20" s="352">
        <v>5000</v>
      </c>
      <c r="G20" s="352">
        <v>308000</v>
      </c>
      <c r="H20" s="352">
        <v>8000</v>
      </c>
      <c r="I20" s="363">
        <v>308000</v>
      </c>
      <c r="J20" s="363">
        <v>308000</v>
      </c>
      <c r="K20" s="363">
        <v>308000</v>
      </c>
    </row>
    <row r="21" spans="1:11" x14ac:dyDescent="0.25">
      <c r="A21" s="657" t="s">
        <v>531</v>
      </c>
      <c r="B21" s="658"/>
      <c r="C21" s="658"/>
      <c r="D21" s="659"/>
      <c r="E21" s="368">
        <v>0</v>
      </c>
      <c r="F21" s="353">
        <v>5000</v>
      </c>
      <c r="G21" s="353">
        <v>308000</v>
      </c>
      <c r="H21" s="353">
        <v>8000</v>
      </c>
      <c r="I21" s="364">
        <v>308000</v>
      </c>
      <c r="J21" s="364">
        <v>308000</v>
      </c>
      <c r="K21" s="364">
        <v>308000</v>
      </c>
    </row>
    <row r="22" spans="1:11" x14ac:dyDescent="0.25">
      <c r="A22" s="654" t="s">
        <v>535</v>
      </c>
      <c r="B22" s="655"/>
      <c r="C22" s="655"/>
      <c r="D22" s="656"/>
      <c r="E22" s="367">
        <v>0</v>
      </c>
      <c r="F22" s="352">
        <v>12798</v>
      </c>
      <c r="G22" s="352">
        <v>54500</v>
      </c>
      <c r="H22" s="352">
        <v>49500</v>
      </c>
      <c r="I22" s="363">
        <v>64500</v>
      </c>
      <c r="J22" s="363">
        <v>64500</v>
      </c>
      <c r="K22" s="363">
        <v>64500</v>
      </c>
    </row>
    <row r="23" spans="1:11" x14ac:dyDescent="0.25">
      <c r="A23" s="657" t="s">
        <v>536</v>
      </c>
      <c r="B23" s="658"/>
      <c r="C23" s="658"/>
      <c r="D23" s="659"/>
      <c r="E23" s="368">
        <v>0</v>
      </c>
      <c r="F23" s="353">
        <v>12798</v>
      </c>
      <c r="G23" s="353">
        <v>54500</v>
      </c>
      <c r="H23" s="353">
        <v>49500</v>
      </c>
      <c r="I23" s="364">
        <v>64500</v>
      </c>
      <c r="J23" s="364">
        <v>64500</v>
      </c>
      <c r="K23" s="364">
        <v>64500</v>
      </c>
    </row>
  </sheetData>
  <mergeCells count="16">
    <mergeCell ref="A13:D13"/>
    <mergeCell ref="A8:D8"/>
    <mergeCell ref="A9:D9"/>
    <mergeCell ref="A10:D10"/>
    <mergeCell ref="A11:D11"/>
    <mergeCell ref="A12:D12"/>
    <mergeCell ref="A20:D20"/>
    <mergeCell ref="A21:D21"/>
    <mergeCell ref="A22:D22"/>
    <mergeCell ref="A23:D23"/>
    <mergeCell ref="A14:D14"/>
    <mergeCell ref="A15:D15"/>
    <mergeCell ref="A16:D16"/>
    <mergeCell ref="A17:D17"/>
    <mergeCell ref="A18:D18"/>
    <mergeCell ref="A19:D19"/>
  </mergeCells>
  <pageMargins left="0.70866141732283472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8"/>
  <sheetViews>
    <sheetView workbookViewId="0">
      <selection activeCell="B9" sqref="B9"/>
    </sheetView>
  </sheetViews>
  <sheetFormatPr defaultRowHeight="15" x14ac:dyDescent="0.25"/>
  <cols>
    <col min="1" max="1" width="43.42578125" customWidth="1"/>
    <col min="2" max="2" width="30.5703125" customWidth="1"/>
  </cols>
  <sheetData>
    <row r="5" spans="1:3" ht="18" x14ac:dyDescent="0.25">
      <c r="A5" s="541" t="s">
        <v>588</v>
      </c>
      <c r="B5" s="542"/>
      <c r="C5" s="542"/>
    </row>
    <row r="6" spans="1:3" ht="18" x14ac:dyDescent="0.25">
      <c r="A6" s="543" t="s">
        <v>577</v>
      </c>
      <c r="B6" s="542"/>
      <c r="C6" s="542"/>
    </row>
    <row r="7" spans="1:3" x14ac:dyDescent="0.25">
      <c r="A7" s="542"/>
      <c r="B7" s="542"/>
      <c r="C7" s="542"/>
    </row>
    <row r="8" spans="1:3" x14ac:dyDescent="0.25">
      <c r="A8" s="546" t="s">
        <v>578</v>
      </c>
      <c r="B8" s="546" t="s">
        <v>589</v>
      </c>
      <c r="C8" s="542"/>
    </row>
    <row r="9" spans="1:3" x14ac:dyDescent="0.25">
      <c r="A9" s="544" t="s">
        <v>579</v>
      </c>
      <c r="B9" s="525">
        <v>60535</v>
      </c>
      <c r="C9" s="542"/>
    </row>
    <row r="10" spans="1:3" x14ac:dyDescent="0.25">
      <c r="A10" s="544" t="s">
        <v>580</v>
      </c>
      <c r="B10" s="525">
        <v>9020</v>
      </c>
      <c r="C10" s="542"/>
    </row>
    <row r="11" spans="1:3" x14ac:dyDescent="0.25">
      <c r="A11" s="544" t="s">
        <v>581</v>
      </c>
      <c r="B11" s="525">
        <v>309890</v>
      </c>
      <c r="C11" s="542"/>
    </row>
    <row r="12" spans="1:3" x14ac:dyDescent="0.25">
      <c r="A12" s="544" t="s">
        <v>582</v>
      </c>
      <c r="B12" s="525">
        <v>64500</v>
      </c>
      <c r="C12" s="542"/>
    </row>
    <row r="13" spans="1:3" x14ac:dyDescent="0.25">
      <c r="A13" s="544" t="s">
        <v>583</v>
      </c>
      <c r="B13" s="525">
        <v>0</v>
      </c>
      <c r="C13" s="542"/>
    </row>
    <row r="14" spans="1:3" x14ac:dyDescent="0.25">
      <c r="A14" s="545" t="s">
        <v>584</v>
      </c>
      <c r="B14" s="520">
        <f>SUM(B9:B13)</f>
        <v>443945</v>
      </c>
      <c r="C14" s="542"/>
    </row>
    <row r="15" spans="1:3" x14ac:dyDescent="0.25">
      <c r="A15" s="544" t="s">
        <v>585</v>
      </c>
      <c r="B15" s="525">
        <v>71445</v>
      </c>
      <c r="C15" s="542"/>
    </row>
    <row r="16" spans="1:3" x14ac:dyDescent="0.25">
      <c r="A16" s="544" t="s">
        <v>586</v>
      </c>
      <c r="B16" s="525">
        <v>372500</v>
      </c>
      <c r="C16" s="542"/>
    </row>
    <row r="17" spans="1:3" x14ac:dyDescent="0.25">
      <c r="A17" s="544" t="s">
        <v>587</v>
      </c>
      <c r="B17" s="525">
        <v>0</v>
      </c>
      <c r="C17" s="542"/>
    </row>
    <row r="18" spans="1:3" x14ac:dyDescent="0.25">
      <c r="A18" s="545" t="s">
        <v>584</v>
      </c>
      <c r="B18" s="520">
        <v>443945</v>
      </c>
      <c r="C18" s="54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tabSelected="1" topLeftCell="A4" workbookViewId="0">
      <selection activeCell="I56" sqref="I56"/>
    </sheetView>
  </sheetViews>
  <sheetFormatPr defaultRowHeight="15" x14ac:dyDescent="0.25"/>
  <cols>
    <col min="1" max="1" width="9.140625" customWidth="1"/>
    <col min="5" max="5" width="21.28515625" customWidth="1"/>
    <col min="6" max="6" width="11.5703125" customWidth="1"/>
    <col min="7" max="7" width="12.140625" customWidth="1"/>
    <col min="8" max="8" width="10.5703125" customWidth="1"/>
    <col min="9" max="9" width="11" customWidth="1"/>
    <col min="10" max="10" width="12" bestFit="1" customWidth="1"/>
    <col min="11" max="11" width="9.28515625" bestFit="1" customWidth="1"/>
    <col min="12" max="14" width="9.5703125" bestFit="1" customWidth="1"/>
  </cols>
  <sheetData>
    <row r="2" spans="1:14" ht="23.25" x14ac:dyDescent="0.35">
      <c r="C2" s="404" t="s">
        <v>557</v>
      </c>
      <c r="D2" s="404"/>
      <c r="E2" s="404"/>
    </row>
    <row r="3" spans="1:14" ht="15.75" thickBot="1" x14ac:dyDescent="0.3"/>
    <row r="4" spans="1:14" x14ac:dyDescent="0.25">
      <c r="A4" s="8"/>
      <c r="B4" s="9"/>
      <c r="C4" s="8"/>
      <c r="D4" s="80"/>
      <c r="E4" s="10" t="s">
        <v>0</v>
      </c>
      <c r="F4" s="81" t="s">
        <v>1</v>
      </c>
      <c r="G4" s="81" t="s">
        <v>1</v>
      </c>
      <c r="H4" s="82"/>
      <c r="I4" s="111"/>
      <c r="J4" s="186" t="s">
        <v>191</v>
      </c>
      <c r="K4" s="187" t="s">
        <v>193</v>
      </c>
      <c r="L4" s="188"/>
      <c r="M4" s="188"/>
      <c r="N4" s="188"/>
    </row>
    <row r="5" spans="1:14" ht="25.5" x14ac:dyDescent="0.3">
      <c r="A5" s="13"/>
      <c r="B5" s="14"/>
      <c r="C5" s="15"/>
      <c r="D5" s="83"/>
      <c r="E5" s="16" t="s">
        <v>2</v>
      </c>
      <c r="F5" s="85" t="s">
        <v>3</v>
      </c>
      <c r="G5" s="85" t="s">
        <v>3</v>
      </c>
      <c r="H5" s="84" t="s">
        <v>573</v>
      </c>
      <c r="I5" s="112" t="s">
        <v>590</v>
      </c>
      <c r="J5" s="189" t="s">
        <v>192</v>
      </c>
      <c r="K5" s="190" t="s">
        <v>192</v>
      </c>
      <c r="L5" s="191"/>
      <c r="M5" s="191"/>
      <c r="N5" s="191"/>
    </row>
    <row r="6" spans="1:14" ht="25.5" x14ac:dyDescent="0.25">
      <c r="A6" s="19"/>
      <c r="B6" s="20"/>
      <c r="C6" s="86"/>
      <c r="D6" s="87"/>
      <c r="E6" s="88" t="s">
        <v>4</v>
      </c>
      <c r="F6" s="84" t="s">
        <v>5</v>
      </c>
      <c r="G6" s="84" t="s">
        <v>5</v>
      </c>
      <c r="H6" s="84" t="s">
        <v>574</v>
      </c>
      <c r="I6" s="112" t="s">
        <v>1</v>
      </c>
      <c r="J6" s="192"/>
      <c r="K6" s="193"/>
      <c r="L6" s="191" t="s">
        <v>5</v>
      </c>
      <c r="M6" s="191" t="s">
        <v>5</v>
      </c>
      <c r="N6" s="191" t="s">
        <v>5</v>
      </c>
    </row>
    <row r="7" spans="1:14" x14ac:dyDescent="0.25">
      <c r="A7" s="23"/>
      <c r="B7" s="24"/>
      <c r="C7" s="89"/>
      <c r="D7" s="90"/>
      <c r="E7" s="26"/>
      <c r="F7" s="84" t="s">
        <v>6</v>
      </c>
      <c r="G7" s="84" t="s">
        <v>6</v>
      </c>
      <c r="H7" s="84" t="s">
        <v>6</v>
      </c>
      <c r="I7" s="112" t="s">
        <v>6</v>
      </c>
      <c r="J7" s="192"/>
      <c r="K7" s="193"/>
      <c r="L7" s="191" t="s">
        <v>6</v>
      </c>
      <c r="M7" s="191" t="s">
        <v>6</v>
      </c>
      <c r="N7" s="191" t="s">
        <v>6</v>
      </c>
    </row>
    <row r="8" spans="1:14" ht="15.75" thickBot="1" x14ac:dyDescent="0.3">
      <c r="A8" s="27"/>
      <c r="B8" s="28"/>
      <c r="C8" s="91"/>
      <c r="D8" s="92"/>
      <c r="E8" s="93" t="s">
        <v>7</v>
      </c>
      <c r="F8" s="94" t="s">
        <v>113</v>
      </c>
      <c r="G8" s="94" t="s">
        <v>114</v>
      </c>
      <c r="H8" s="94" t="s">
        <v>194</v>
      </c>
      <c r="I8" s="113" t="s">
        <v>194</v>
      </c>
      <c r="J8" s="194">
        <v>2016</v>
      </c>
      <c r="K8" s="195">
        <v>2016</v>
      </c>
      <c r="L8" s="196" t="s">
        <v>195</v>
      </c>
      <c r="M8" s="196" t="s">
        <v>196</v>
      </c>
      <c r="N8" s="196" t="s">
        <v>197</v>
      </c>
    </row>
    <row r="9" spans="1:14" ht="15.75" thickTop="1" x14ac:dyDescent="0.25">
      <c r="A9" s="408" t="s">
        <v>115</v>
      </c>
      <c r="B9" s="409"/>
      <c r="C9" s="410"/>
      <c r="D9" s="411"/>
      <c r="E9" s="412"/>
      <c r="F9" s="413">
        <v>23472.62</v>
      </c>
      <c r="G9" s="413">
        <v>24242.11</v>
      </c>
      <c r="H9" s="413">
        <v>27000</v>
      </c>
      <c r="I9" s="414">
        <v>29300</v>
      </c>
      <c r="J9" s="414">
        <v>27050</v>
      </c>
      <c r="K9" s="414">
        <v>0</v>
      </c>
      <c r="L9" s="414">
        <v>27050</v>
      </c>
      <c r="M9" s="414">
        <v>27050</v>
      </c>
      <c r="N9" s="414">
        <v>27050</v>
      </c>
    </row>
    <row r="10" spans="1:14" x14ac:dyDescent="0.25">
      <c r="A10" s="415" t="s">
        <v>116</v>
      </c>
      <c r="B10" s="669" t="s">
        <v>117</v>
      </c>
      <c r="C10" s="671"/>
      <c r="D10" s="671"/>
      <c r="E10" s="672"/>
      <c r="F10" s="416">
        <v>0</v>
      </c>
      <c r="G10" s="416">
        <v>0</v>
      </c>
      <c r="H10" s="416">
        <v>250</v>
      </c>
      <c r="I10" s="417">
        <v>850</v>
      </c>
      <c r="J10" s="417">
        <v>250</v>
      </c>
      <c r="K10" s="417">
        <v>0</v>
      </c>
      <c r="L10" s="417">
        <v>250</v>
      </c>
      <c r="M10" s="417">
        <v>250</v>
      </c>
      <c r="N10" s="417">
        <v>250</v>
      </c>
    </row>
    <row r="11" spans="1:14" x14ac:dyDescent="0.25">
      <c r="A11" s="418" t="s">
        <v>127</v>
      </c>
      <c r="B11" s="666" t="s">
        <v>128</v>
      </c>
      <c r="C11" s="664"/>
      <c r="D11" s="664"/>
      <c r="E11" s="665"/>
      <c r="F11" s="419">
        <v>22449.42</v>
      </c>
      <c r="G11" s="419">
        <v>23021.93</v>
      </c>
      <c r="H11" s="419">
        <v>25650</v>
      </c>
      <c r="I11" s="420">
        <v>27350</v>
      </c>
      <c r="J11" s="420">
        <v>25650</v>
      </c>
      <c r="K11" s="420">
        <v>0</v>
      </c>
      <c r="L11" s="420">
        <v>25650</v>
      </c>
      <c r="M11" s="420">
        <v>25650</v>
      </c>
      <c r="N11" s="420">
        <v>25650</v>
      </c>
    </row>
    <row r="12" spans="1:14" ht="15.75" thickBot="1" x14ac:dyDescent="0.3">
      <c r="A12" s="418" t="s">
        <v>184</v>
      </c>
      <c r="B12" s="666" t="s">
        <v>185</v>
      </c>
      <c r="C12" s="664"/>
      <c r="D12" s="664"/>
      <c r="E12" s="665"/>
      <c r="F12" s="419">
        <v>1023.2</v>
      </c>
      <c r="G12" s="419">
        <v>1220.18</v>
      </c>
      <c r="H12" s="419">
        <v>1100</v>
      </c>
      <c r="I12" s="419">
        <v>1100</v>
      </c>
      <c r="J12" s="419">
        <v>1150</v>
      </c>
      <c r="K12" s="419">
        <v>0</v>
      </c>
      <c r="L12" s="419">
        <v>1150</v>
      </c>
      <c r="M12" s="419">
        <v>1150</v>
      </c>
      <c r="N12" s="419">
        <v>1150</v>
      </c>
    </row>
    <row r="13" spans="1:14" ht="15.75" thickTop="1" x14ac:dyDescent="0.25">
      <c r="A13" s="408" t="s">
        <v>201</v>
      </c>
      <c r="B13" s="409"/>
      <c r="C13" s="410"/>
      <c r="D13" s="411"/>
      <c r="E13" s="448"/>
      <c r="F13" s="413">
        <v>186.25</v>
      </c>
      <c r="G13" s="413">
        <v>178.97</v>
      </c>
      <c r="H13" s="413">
        <v>280</v>
      </c>
      <c r="I13" s="413">
        <v>280</v>
      </c>
      <c r="J13" s="413">
        <v>280</v>
      </c>
      <c r="K13" s="413">
        <v>0</v>
      </c>
      <c r="L13" s="413">
        <v>280</v>
      </c>
      <c r="M13" s="413">
        <v>280</v>
      </c>
      <c r="N13" s="413">
        <v>280</v>
      </c>
    </row>
    <row r="14" spans="1:14" x14ac:dyDescent="0.25">
      <c r="A14" s="418" t="s">
        <v>202</v>
      </c>
      <c r="B14" s="669" t="s">
        <v>203</v>
      </c>
      <c r="C14" s="667"/>
      <c r="D14" s="667"/>
      <c r="E14" s="668"/>
      <c r="F14" s="416">
        <v>186.25</v>
      </c>
      <c r="G14" s="416">
        <v>178.97</v>
      </c>
      <c r="H14" s="416">
        <v>270</v>
      </c>
      <c r="I14" s="416">
        <v>270</v>
      </c>
      <c r="J14" s="416">
        <v>270</v>
      </c>
      <c r="K14" s="416">
        <v>0</v>
      </c>
      <c r="L14" s="416">
        <v>270</v>
      </c>
      <c r="M14" s="416">
        <v>270</v>
      </c>
      <c r="N14" s="416">
        <v>270</v>
      </c>
    </row>
    <row r="15" spans="1:14" ht="15.75" thickBot="1" x14ac:dyDescent="0.3">
      <c r="A15" s="418" t="s">
        <v>214</v>
      </c>
      <c r="B15" s="666" t="s">
        <v>215</v>
      </c>
      <c r="C15" s="664"/>
      <c r="D15" s="664"/>
      <c r="E15" s="665"/>
      <c r="F15" s="419">
        <v>0</v>
      </c>
      <c r="G15" s="419">
        <v>0</v>
      </c>
      <c r="H15" s="419">
        <v>10</v>
      </c>
      <c r="I15" s="419">
        <v>10</v>
      </c>
      <c r="J15" s="417">
        <v>10</v>
      </c>
      <c r="K15" s="417">
        <v>0</v>
      </c>
      <c r="L15" s="417">
        <v>10</v>
      </c>
      <c r="M15" s="417">
        <v>10</v>
      </c>
      <c r="N15" s="417">
        <v>10</v>
      </c>
    </row>
    <row r="16" spans="1:14" ht="15.75" thickTop="1" x14ac:dyDescent="0.25">
      <c r="A16" s="408" t="s">
        <v>217</v>
      </c>
      <c r="B16" s="409"/>
      <c r="C16" s="449"/>
      <c r="D16" s="450"/>
      <c r="E16" s="451"/>
      <c r="F16" s="452">
        <v>12.5</v>
      </c>
      <c r="G16" s="452">
        <v>25</v>
      </c>
      <c r="H16" s="452">
        <v>40</v>
      </c>
      <c r="I16" s="452">
        <v>40</v>
      </c>
      <c r="J16" s="452">
        <v>40</v>
      </c>
      <c r="K16" s="452">
        <v>0</v>
      </c>
      <c r="L16" s="452">
        <v>40</v>
      </c>
      <c r="M16" s="452">
        <v>40</v>
      </c>
      <c r="N16" s="452">
        <v>40</v>
      </c>
    </row>
    <row r="17" spans="1:14" x14ac:dyDescent="0.25">
      <c r="A17" s="418" t="s">
        <v>218</v>
      </c>
      <c r="B17" s="669" t="s">
        <v>219</v>
      </c>
      <c r="C17" s="667"/>
      <c r="D17" s="667"/>
      <c r="E17" s="668"/>
      <c r="F17" s="416">
        <v>0</v>
      </c>
      <c r="G17" s="416">
        <v>0</v>
      </c>
      <c r="H17" s="421">
        <v>20</v>
      </c>
      <c r="I17" s="421">
        <v>20</v>
      </c>
      <c r="J17" s="421">
        <v>20</v>
      </c>
      <c r="K17" s="421">
        <v>0</v>
      </c>
      <c r="L17" s="421">
        <v>20</v>
      </c>
      <c r="M17" s="421">
        <v>20</v>
      </c>
      <c r="N17" s="421">
        <v>20</v>
      </c>
    </row>
    <row r="18" spans="1:14" x14ac:dyDescent="0.25">
      <c r="A18" s="418" t="s">
        <v>221</v>
      </c>
      <c r="B18" s="666" t="s">
        <v>222</v>
      </c>
      <c r="C18" s="664"/>
      <c r="D18" s="664"/>
      <c r="E18" s="665"/>
      <c r="F18" s="419">
        <v>12.5</v>
      </c>
      <c r="G18" s="419">
        <v>25</v>
      </c>
      <c r="H18" s="419">
        <v>20</v>
      </c>
      <c r="I18" s="419">
        <v>20</v>
      </c>
      <c r="J18" s="419">
        <v>20</v>
      </c>
      <c r="K18" s="419">
        <v>0</v>
      </c>
      <c r="L18" s="419">
        <v>20</v>
      </c>
      <c r="M18" s="419">
        <v>20</v>
      </c>
      <c r="N18" s="419">
        <v>20</v>
      </c>
    </row>
    <row r="19" spans="1:14" x14ac:dyDescent="0.25">
      <c r="A19" s="453" t="s">
        <v>226</v>
      </c>
      <c r="B19" s="453"/>
      <c r="C19" s="453"/>
      <c r="D19" s="453"/>
      <c r="E19" s="453"/>
      <c r="F19" s="453">
        <v>18993.73</v>
      </c>
      <c r="G19" s="453">
        <v>27911.23</v>
      </c>
      <c r="H19" s="454">
        <v>19950</v>
      </c>
      <c r="I19" s="454">
        <v>22300</v>
      </c>
      <c r="J19" s="454">
        <v>19995</v>
      </c>
      <c r="K19" s="454">
        <v>0</v>
      </c>
      <c r="L19" s="454">
        <v>19995</v>
      </c>
      <c r="M19" s="454">
        <v>19995</v>
      </c>
      <c r="N19" s="454">
        <v>19995</v>
      </c>
    </row>
    <row r="20" spans="1:14" x14ac:dyDescent="0.25">
      <c r="A20" s="418" t="s">
        <v>227</v>
      </c>
      <c r="B20" s="669" t="s">
        <v>228</v>
      </c>
      <c r="C20" s="667"/>
      <c r="D20" s="667"/>
      <c r="E20" s="668"/>
      <c r="F20" s="416">
        <v>18306.589999999997</v>
      </c>
      <c r="G20" s="416">
        <v>20019.82</v>
      </c>
      <c r="H20" s="416">
        <v>18890</v>
      </c>
      <c r="I20" s="416">
        <v>19405</v>
      </c>
      <c r="J20" s="416">
        <v>19025</v>
      </c>
      <c r="K20" s="416">
        <v>0</v>
      </c>
      <c r="L20" s="416">
        <v>19025</v>
      </c>
      <c r="M20" s="416">
        <v>19025</v>
      </c>
      <c r="N20" s="416">
        <v>19025</v>
      </c>
    </row>
    <row r="21" spans="1:14" x14ac:dyDescent="0.25">
      <c r="A21" s="418" t="s">
        <v>312</v>
      </c>
      <c r="B21" s="666" t="s">
        <v>313</v>
      </c>
      <c r="C21" s="664"/>
      <c r="D21" s="664"/>
      <c r="E21" s="665"/>
      <c r="F21" s="419">
        <v>53.9</v>
      </c>
      <c r="G21" s="419">
        <v>6822.98</v>
      </c>
      <c r="H21" s="419">
        <v>110</v>
      </c>
      <c r="I21" s="419">
        <v>110</v>
      </c>
      <c r="J21" s="419">
        <v>110</v>
      </c>
      <c r="K21" s="419">
        <v>0</v>
      </c>
      <c r="L21" s="419">
        <v>110</v>
      </c>
      <c r="M21" s="419">
        <v>110</v>
      </c>
      <c r="N21" s="419">
        <v>110</v>
      </c>
    </row>
    <row r="22" spans="1:14" x14ac:dyDescent="0.25">
      <c r="A22" s="418" t="s">
        <v>321</v>
      </c>
      <c r="B22" s="422" t="s">
        <v>322</v>
      </c>
      <c r="C22" s="423"/>
      <c r="D22" s="424"/>
      <c r="E22" s="423"/>
      <c r="F22" s="419">
        <v>633.24</v>
      </c>
      <c r="G22" s="419">
        <v>576.14</v>
      </c>
      <c r="H22" s="419">
        <v>680</v>
      </c>
      <c r="I22" s="419">
        <v>1040</v>
      </c>
      <c r="J22" s="419">
        <v>590</v>
      </c>
      <c r="K22" s="419">
        <v>0</v>
      </c>
      <c r="L22" s="419">
        <v>590</v>
      </c>
      <c r="M22" s="419">
        <v>590</v>
      </c>
      <c r="N22" s="419">
        <v>590</v>
      </c>
    </row>
    <row r="23" spans="1:14" ht="15.75" thickBot="1" x14ac:dyDescent="0.3">
      <c r="A23" s="425" t="s">
        <v>331</v>
      </c>
      <c r="B23" s="422" t="s">
        <v>332</v>
      </c>
      <c r="C23" s="423"/>
      <c r="D23" s="424"/>
      <c r="E23" s="423"/>
      <c r="F23" s="419">
        <v>0</v>
      </c>
      <c r="G23" s="419">
        <v>492.29</v>
      </c>
      <c r="H23" s="419">
        <v>270</v>
      </c>
      <c r="I23" s="419">
        <v>1745</v>
      </c>
      <c r="J23" s="419">
        <v>270</v>
      </c>
      <c r="K23" s="419">
        <v>0</v>
      </c>
      <c r="L23" s="419">
        <v>270</v>
      </c>
      <c r="M23" s="419">
        <v>270</v>
      </c>
      <c r="N23" s="419">
        <v>270</v>
      </c>
    </row>
    <row r="24" spans="1:14" ht="15.75" thickTop="1" x14ac:dyDescent="0.25">
      <c r="A24" s="408" t="s">
        <v>335</v>
      </c>
      <c r="B24" s="409"/>
      <c r="C24" s="449"/>
      <c r="D24" s="450"/>
      <c r="E24" s="451"/>
      <c r="F24" s="413">
        <v>2417.6</v>
      </c>
      <c r="G24" s="413">
        <v>2156.1799999999998</v>
      </c>
      <c r="H24" s="413">
        <v>3100</v>
      </c>
      <c r="I24" s="413">
        <v>3790</v>
      </c>
      <c r="J24" s="413">
        <v>3650</v>
      </c>
      <c r="K24" s="413">
        <v>0</v>
      </c>
      <c r="L24" s="413">
        <v>3650</v>
      </c>
      <c r="M24" s="413">
        <v>3650</v>
      </c>
      <c r="N24" s="413">
        <v>3650</v>
      </c>
    </row>
    <row r="25" spans="1:14" x14ac:dyDescent="0.25">
      <c r="A25" s="418" t="s">
        <v>336</v>
      </c>
      <c r="B25" s="669" t="s">
        <v>337</v>
      </c>
      <c r="C25" s="671"/>
      <c r="D25" s="671"/>
      <c r="E25" s="672"/>
      <c r="F25" s="416">
        <v>95.88</v>
      </c>
      <c r="G25" s="416">
        <v>95.88</v>
      </c>
      <c r="H25" s="416">
        <v>120</v>
      </c>
      <c r="I25" s="416">
        <v>120</v>
      </c>
      <c r="J25" s="416">
        <v>120</v>
      </c>
      <c r="K25" s="416">
        <v>0</v>
      </c>
      <c r="L25" s="416">
        <v>120</v>
      </c>
      <c r="M25" s="416">
        <v>120</v>
      </c>
      <c r="N25" s="416">
        <v>120</v>
      </c>
    </row>
    <row r="26" spans="1:14" x14ac:dyDescent="0.25">
      <c r="A26" s="418" t="s">
        <v>341</v>
      </c>
      <c r="B26" s="663" t="s">
        <v>342</v>
      </c>
      <c r="C26" s="664"/>
      <c r="D26" s="664"/>
      <c r="E26" s="665"/>
      <c r="F26" s="419">
        <v>102.46</v>
      </c>
      <c r="G26" s="419">
        <v>111.28</v>
      </c>
      <c r="H26" s="419">
        <v>210</v>
      </c>
      <c r="I26" s="419">
        <v>720</v>
      </c>
      <c r="J26" s="419">
        <v>580</v>
      </c>
      <c r="K26" s="419">
        <v>0</v>
      </c>
      <c r="L26" s="419">
        <v>580</v>
      </c>
      <c r="M26" s="419">
        <v>580</v>
      </c>
      <c r="N26" s="419">
        <v>580</v>
      </c>
    </row>
    <row r="27" spans="1:14" x14ac:dyDescent="0.25">
      <c r="A27" s="418" t="s">
        <v>344</v>
      </c>
      <c r="B27" s="666" t="s">
        <v>345</v>
      </c>
      <c r="C27" s="667"/>
      <c r="D27" s="667"/>
      <c r="E27" s="668"/>
      <c r="F27" s="426">
        <v>0</v>
      </c>
      <c r="G27" s="426">
        <v>0</v>
      </c>
      <c r="H27" s="426">
        <v>20</v>
      </c>
      <c r="I27" s="426">
        <v>200</v>
      </c>
      <c r="J27" s="426">
        <v>200</v>
      </c>
      <c r="K27" s="426">
        <v>0</v>
      </c>
      <c r="L27" s="426">
        <v>200</v>
      </c>
      <c r="M27" s="426">
        <v>200</v>
      </c>
      <c r="N27" s="426">
        <v>200</v>
      </c>
    </row>
    <row r="28" spans="1:14" x14ac:dyDescent="0.25">
      <c r="A28" s="418" t="s">
        <v>349</v>
      </c>
      <c r="B28" s="666" t="s">
        <v>350</v>
      </c>
      <c r="C28" s="664"/>
      <c r="D28" s="664"/>
      <c r="E28" s="665"/>
      <c r="F28" s="419">
        <v>2219.2600000000002</v>
      </c>
      <c r="G28" s="419">
        <v>1949.02</v>
      </c>
      <c r="H28" s="419">
        <v>2740</v>
      </c>
      <c r="I28" s="419">
        <v>2740</v>
      </c>
      <c r="J28" s="419">
        <v>2740</v>
      </c>
      <c r="K28" s="419">
        <v>0</v>
      </c>
      <c r="L28" s="419">
        <v>2740</v>
      </c>
      <c r="M28" s="419">
        <v>2740</v>
      </c>
      <c r="N28" s="419">
        <v>2740</v>
      </c>
    </row>
    <row r="29" spans="1:14" ht="15.75" thickBot="1" x14ac:dyDescent="0.3">
      <c r="A29" s="418" t="s">
        <v>353</v>
      </c>
      <c r="B29" s="666" t="s">
        <v>354</v>
      </c>
      <c r="C29" s="664"/>
      <c r="D29" s="664"/>
      <c r="E29" s="665"/>
      <c r="F29" s="419">
        <v>0</v>
      </c>
      <c r="G29" s="419">
        <v>0</v>
      </c>
      <c r="H29" s="419">
        <v>10</v>
      </c>
      <c r="I29" s="419">
        <v>10</v>
      </c>
      <c r="J29" s="419">
        <v>10</v>
      </c>
      <c r="K29" s="419">
        <v>0</v>
      </c>
      <c r="L29" s="419">
        <v>10</v>
      </c>
      <c r="M29" s="419">
        <v>10</v>
      </c>
      <c r="N29" s="419">
        <v>10</v>
      </c>
    </row>
    <row r="30" spans="1:14" ht="15.75" thickTop="1" x14ac:dyDescent="0.25">
      <c r="A30" s="408" t="s">
        <v>359</v>
      </c>
      <c r="B30" s="409"/>
      <c r="C30" s="410"/>
      <c r="D30" s="411"/>
      <c r="E30" s="412"/>
      <c r="F30" s="413">
        <v>3824.11</v>
      </c>
      <c r="G30" s="413">
        <v>3966.6899999999996</v>
      </c>
      <c r="H30" s="413">
        <v>6160</v>
      </c>
      <c r="I30" s="413">
        <v>16910</v>
      </c>
      <c r="J30" s="413">
        <v>6860</v>
      </c>
      <c r="K30" s="413">
        <v>10000</v>
      </c>
      <c r="L30" s="413">
        <v>16860</v>
      </c>
      <c r="M30" s="413">
        <v>16860</v>
      </c>
      <c r="N30" s="413">
        <v>16860</v>
      </c>
    </row>
    <row r="31" spans="1:14" x14ac:dyDescent="0.25">
      <c r="A31" s="415" t="s">
        <v>360</v>
      </c>
      <c r="B31" s="427" t="s">
        <v>361</v>
      </c>
      <c r="C31" s="428"/>
      <c r="D31" s="429"/>
      <c r="E31" s="436"/>
      <c r="F31" s="416">
        <v>2867.88</v>
      </c>
      <c r="G31" s="416">
        <v>3471.2</v>
      </c>
      <c r="H31" s="416">
        <v>4460</v>
      </c>
      <c r="I31" s="416">
        <v>5040</v>
      </c>
      <c r="J31" s="416">
        <v>5140</v>
      </c>
      <c r="K31" s="416">
        <v>0</v>
      </c>
      <c r="L31" s="416">
        <v>5140</v>
      </c>
      <c r="M31" s="416">
        <v>5140</v>
      </c>
      <c r="N31" s="416">
        <v>5140</v>
      </c>
    </row>
    <row r="32" spans="1:14" ht="15.75" thickBot="1" x14ac:dyDescent="0.3">
      <c r="A32" s="415" t="s">
        <v>381</v>
      </c>
      <c r="B32" s="430" t="s">
        <v>382</v>
      </c>
      <c r="C32" s="461"/>
      <c r="D32" s="462"/>
      <c r="E32" s="460"/>
      <c r="F32" s="426">
        <v>956.23</v>
      </c>
      <c r="G32" s="426">
        <v>495.49</v>
      </c>
      <c r="H32" s="426">
        <v>1700</v>
      </c>
      <c r="I32" s="426">
        <v>11870</v>
      </c>
      <c r="J32" s="426">
        <v>1720</v>
      </c>
      <c r="K32" s="426">
        <v>10000</v>
      </c>
      <c r="L32" s="426">
        <v>11720</v>
      </c>
      <c r="M32" s="426">
        <v>11720</v>
      </c>
      <c r="N32" s="426">
        <v>11720</v>
      </c>
    </row>
    <row r="33" spans="1:14" ht="15.75" thickTop="1" x14ac:dyDescent="0.25">
      <c r="A33" s="408" t="s">
        <v>397</v>
      </c>
      <c r="B33" s="409"/>
      <c r="C33" s="449"/>
      <c r="D33" s="450"/>
      <c r="E33" s="448"/>
      <c r="F33" s="413">
        <v>1288.8900000000001</v>
      </c>
      <c r="G33" s="413">
        <v>12859.99</v>
      </c>
      <c r="H33" s="413">
        <v>34930</v>
      </c>
      <c r="I33" s="455">
        <v>34930</v>
      </c>
      <c r="J33" s="413">
        <v>930</v>
      </c>
      <c r="K33" s="413">
        <v>34000</v>
      </c>
      <c r="L33" s="413">
        <v>34930</v>
      </c>
      <c r="M33" s="413">
        <v>34930</v>
      </c>
      <c r="N33" s="413">
        <v>34930</v>
      </c>
    </row>
    <row r="34" spans="1:14" ht="15.75" thickBot="1" x14ac:dyDescent="0.3">
      <c r="A34" s="415" t="s">
        <v>398</v>
      </c>
      <c r="B34" s="433" t="s">
        <v>399</v>
      </c>
      <c r="C34" s="434"/>
      <c r="D34" s="435"/>
      <c r="E34" s="436"/>
      <c r="F34" s="416">
        <v>1288.8900000000001</v>
      </c>
      <c r="G34" s="416">
        <v>12859.99</v>
      </c>
      <c r="H34" s="416">
        <v>34930</v>
      </c>
      <c r="I34" s="437">
        <v>34930</v>
      </c>
      <c r="J34" s="416">
        <v>930</v>
      </c>
      <c r="K34" s="416">
        <v>34000</v>
      </c>
      <c r="L34" s="416">
        <v>34930</v>
      </c>
      <c r="M34" s="416">
        <v>34930</v>
      </c>
      <c r="N34" s="416">
        <v>34930</v>
      </c>
    </row>
    <row r="35" spans="1:14" ht="15.75" thickTop="1" x14ac:dyDescent="0.25">
      <c r="A35" s="408" t="s">
        <v>408</v>
      </c>
      <c r="B35" s="409"/>
      <c r="C35" s="449"/>
      <c r="D35" s="450"/>
      <c r="E35" s="448"/>
      <c r="F35" s="452">
        <v>148.06</v>
      </c>
      <c r="G35" s="452">
        <v>269.58999999999997</v>
      </c>
      <c r="H35" s="452">
        <v>410</v>
      </c>
      <c r="I35" s="456">
        <v>410</v>
      </c>
      <c r="J35" s="452">
        <v>410</v>
      </c>
      <c r="K35" s="452">
        <v>0</v>
      </c>
      <c r="L35" s="452">
        <v>410</v>
      </c>
      <c r="M35" s="452">
        <v>410</v>
      </c>
      <c r="N35" s="452">
        <v>410</v>
      </c>
    </row>
    <row r="36" spans="1:14" ht="15.75" thickBot="1" x14ac:dyDescent="0.3">
      <c r="A36" s="415" t="s">
        <v>409</v>
      </c>
      <c r="B36" s="433" t="s">
        <v>410</v>
      </c>
      <c r="C36" s="434"/>
      <c r="D36" s="435"/>
      <c r="E36" s="436"/>
      <c r="F36" s="416">
        <v>148.06</v>
      </c>
      <c r="G36" s="416">
        <v>269.58999999999997</v>
      </c>
      <c r="H36" s="416">
        <v>410</v>
      </c>
      <c r="I36" s="437">
        <v>410</v>
      </c>
      <c r="J36" s="416">
        <v>410</v>
      </c>
      <c r="K36" s="416">
        <v>0</v>
      </c>
      <c r="L36" s="416">
        <v>410</v>
      </c>
      <c r="M36" s="416">
        <v>410</v>
      </c>
      <c r="N36" s="416">
        <v>410</v>
      </c>
    </row>
    <row r="37" spans="1:14" ht="15.75" thickTop="1" x14ac:dyDescent="0.25">
      <c r="A37" s="408" t="s">
        <v>421</v>
      </c>
      <c r="B37" s="409"/>
      <c r="C37" s="449"/>
      <c r="D37" s="450"/>
      <c r="E37" s="448"/>
      <c r="F37" s="452">
        <v>0</v>
      </c>
      <c r="G37" s="452">
        <v>0</v>
      </c>
      <c r="H37" s="452">
        <v>250</v>
      </c>
      <c r="I37" s="452">
        <v>250</v>
      </c>
      <c r="J37" s="452">
        <v>250</v>
      </c>
      <c r="K37" s="452">
        <v>0</v>
      </c>
      <c r="L37" s="452">
        <v>250</v>
      </c>
      <c r="M37" s="452">
        <v>250</v>
      </c>
      <c r="N37" s="452">
        <v>250</v>
      </c>
    </row>
    <row r="38" spans="1:14" ht="15.75" thickBot="1" x14ac:dyDescent="0.3">
      <c r="A38" s="415" t="s">
        <v>422</v>
      </c>
      <c r="B38" s="433" t="s">
        <v>423</v>
      </c>
      <c r="C38" s="434"/>
      <c r="D38" s="435"/>
      <c r="E38" s="436"/>
      <c r="F38" s="416">
        <v>0</v>
      </c>
      <c r="G38" s="416">
        <v>0</v>
      </c>
      <c r="H38" s="416">
        <v>50</v>
      </c>
      <c r="I38" s="416">
        <v>250</v>
      </c>
      <c r="J38" s="416">
        <v>50</v>
      </c>
      <c r="K38" s="416">
        <v>0</v>
      </c>
      <c r="L38" s="416">
        <v>50</v>
      </c>
      <c r="M38" s="416">
        <v>50</v>
      </c>
      <c r="N38" s="416">
        <v>50</v>
      </c>
    </row>
    <row r="39" spans="1:14" ht="15.75" thickTop="1" x14ac:dyDescent="0.25">
      <c r="A39" s="408" t="s">
        <v>429</v>
      </c>
      <c r="B39" s="409"/>
      <c r="C39" s="449"/>
      <c r="D39" s="450"/>
      <c r="E39" s="448"/>
      <c r="F39" s="413">
        <v>2287.6999999999998</v>
      </c>
      <c r="G39" s="413">
        <v>1192.6400000000001</v>
      </c>
      <c r="H39" s="413">
        <v>2870</v>
      </c>
      <c r="I39" s="413">
        <v>2770</v>
      </c>
      <c r="J39" s="413">
        <v>3020</v>
      </c>
      <c r="K39" s="413">
        <v>0</v>
      </c>
      <c r="L39" s="413">
        <v>3020</v>
      </c>
      <c r="M39" s="413">
        <v>3020</v>
      </c>
      <c r="N39" s="413">
        <v>3020</v>
      </c>
    </row>
    <row r="40" spans="1:14" x14ac:dyDescent="0.25">
      <c r="A40" s="415" t="s">
        <v>430</v>
      </c>
      <c r="B40" s="433" t="s">
        <v>431</v>
      </c>
      <c r="C40" s="434"/>
      <c r="D40" s="435"/>
      <c r="E40" s="436"/>
      <c r="F40" s="416">
        <v>2287.6999999999998</v>
      </c>
      <c r="G40" s="416">
        <v>1192.6400000000001</v>
      </c>
      <c r="H40" s="416">
        <v>2780</v>
      </c>
      <c r="I40" s="416">
        <v>2680</v>
      </c>
      <c r="J40" s="416">
        <v>2930</v>
      </c>
      <c r="K40" s="416">
        <v>0</v>
      </c>
      <c r="L40" s="416">
        <v>2930</v>
      </c>
      <c r="M40" s="416">
        <v>2930</v>
      </c>
      <c r="N40" s="416">
        <v>2930</v>
      </c>
    </row>
    <row r="41" spans="1:14" ht="15.75" thickBot="1" x14ac:dyDescent="0.3">
      <c r="A41" s="438" t="s">
        <v>442</v>
      </c>
      <c r="B41" s="439" t="s">
        <v>443</v>
      </c>
      <c r="C41" s="440"/>
      <c r="D41" s="463"/>
      <c r="E41" s="466"/>
      <c r="F41" s="441">
        <v>0</v>
      </c>
      <c r="G41" s="441">
        <v>0</v>
      </c>
      <c r="H41" s="441">
        <v>90</v>
      </c>
      <c r="I41" s="441">
        <v>90</v>
      </c>
      <c r="J41" s="441">
        <v>90</v>
      </c>
      <c r="K41" s="441">
        <v>0</v>
      </c>
      <c r="L41" s="441">
        <v>90</v>
      </c>
      <c r="M41" s="441">
        <v>90</v>
      </c>
      <c r="N41" s="441">
        <v>90</v>
      </c>
    </row>
    <row r="42" spans="1:14" ht="15.75" thickTop="1" x14ac:dyDescent="0.25">
      <c r="A42" s="457" t="s">
        <v>446</v>
      </c>
      <c r="B42" s="409"/>
      <c r="C42" s="458"/>
      <c r="D42" s="465"/>
      <c r="E42" s="467"/>
      <c r="F42" s="413">
        <v>11035.01</v>
      </c>
      <c r="G42" s="413">
        <v>2834.0200000000004</v>
      </c>
      <c r="H42" s="413">
        <v>5070</v>
      </c>
      <c r="I42" s="413">
        <v>4840</v>
      </c>
      <c r="J42" s="413">
        <v>5095</v>
      </c>
      <c r="K42" s="413">
        <v>0</v>
      </c>
      <c r="L42" s="413">
        <v>5095</v>
      </c>
      <c r="M42" s="413">
        <v>5095</v>
      </c>
      <c r="N42" s="413">
        <v>5095</v>
      </c>
    </row>
    <row r="43" spans="1:14" x14ac:dyDescent="0.25">
      <c r="A43" s="442" t="s">
        <v>447</v>
      </c>
      <c r="B43" s="433" t="s">
        <v>448</v>
      </c>
      <c r="C43" s="434"/>
      <c r="D43" s="435"/>
      <c r="E43" s="436"/>
      <c r="F43" s="416">
        <v>8054.41</v>
      </c>
      <c r="G43" s="416">
        <v>706.74</v>
      </c>
      <c r="H43" s="416">
        <v>1210</v>
      </c>
      <c r="I43" s="437">
        <v>980</v>
      </c>
      <c r="J43" s="416">
        <v>1235</v>
      </c>
      <c r="K43" s="416">
        <v>0</v>
      </c>
      <c r="L43" s="437">
        <v>1235</v>
      </c>
      <c r="M43" s="437">
        <v>1235</v>
      </c>
      <c r="N43" s="437">
        <v>1235</v>
      </c>
    </row>
    <row r="44" spans="1:14" x14ac:dyDescent="0.25">
      <c r="A44" s="415" t="s">
        <v>460</v>
      </c>
      <c r="B44" s="443" t="s">
        <v>461</v>
      </c>
      <c r="C44" s="444"/>
      <c r="D44" s="435"/>
      <c r="E44" s="445"/>
      <c r="F44" s="416">
        <v>1850.42</v>
      </c>
      <c r="G44" s="416">
        <v>1428.72</v>
      </c>
      <c r="H44" s="416">
        <v>2205</v>
      </c>
      <c r="I44" s="416">
        <v>2205</v>
      </c>
      <c r="J44" s="416">
        <v>2205</v>
      </c>
      <c r="K44" s="416">
        <v>0</v>
      </c>
      <c r="L44" s="416">
        <v>2205</v>
      </c>
      <c r="M44" s="416">
        <v>2205</v>
      </c>
      <c r="N44" s="416">
        <v>2205</v>
      </c>
    </row>
    <row r="45" spans="1:14" x14ac:dyDescent="0.25">
      <c r="A45" s="415" t="s">
        <v>465</v>
      </c>
      <c r="B45" s="443" t="s">
        <v>466</v>
      </c>
      <c r="C45" s="434"/>
      <c r="D45" s="435"/>
      <c r="E45" s="436"/>
      <c r="F45" s="426">
        <v>310.10000000000002</v>
      </c>
      <c r="G45" s="426">
        <v>349.32</v>
      </c>
      <c r="H45" s="426">
        <v>600</v>
      </c>
      <c r="I45" s="426">
        <v>600</v>
      </c>
      <c r="J45" s="426">
        <v>600</v>
      </c>
      <c r="K45" s="426">
        <v>0</v>
      </c>
      <c r="L45" s="426">
        <v>600</v>
      </c>
      <c r="M45" s="426">
        <v>600</v>
      </c>
      <c r="N45" s="426">
        <v>600</v>
      </c>
    </row>
    <row r="46" spans="1:14" ht="15.75" thickBot="1" x14ac:dyDescent="0.3">
      <c r="A46" s="415" t="s">
        <v>469</v>
      </c>
      <c r="B46" s="433" t="s">
        <v>470</v>
      </c>
      <c r="C46" s="434"/>
      <c r="D46" s="464"/>
      <c r="E46" s="468"/>
      <c r="F46" s="416">
        <v>820.07999999999993</v>
      </c>
      <c r="G46" s="416">
        <v>349.24</v>
      </c>
      <c r="H46" s="416">
        <v>1055</v>
      </c>
      <c r="I46" s="416">
        <v>1055</v>
      </c>
      <c r="J46" s="416">
        <v>1055</v>
      </c>
      <c r="K46" s="416">
        <v>0</v>
      </c>
      <c r="L46" s="416">
        <v>1055</v>
      </c>
      <c r="M46" s="416">
        <v>1055</v>
      </c>
      <c r="N46" s="416">
        <v>1055</v>
      </c>
    </row>
    <row r="47" spans="1:14" ht="15.75" thickTop="1" x14ac:dyDescent="0.25">
      <c r="A47" s="408" t="s">
        <v>476</v>
      </c>
      <c r="B47" s="409"/>
      <c r="C47" s="410"/>
      <c r="D47" s="411"/>
      <c r="E47" s="448"/>
      <c r="F47" s="413">
        <v>0</v>
      </c>
      <c r="G47" s="413">
        <v>77</v>
      </c>
      <c r="H47" s="413">
        <v>328610</v>
      </c>
      <c r="I47" s="413">
        <v>13610</v>
      </c>
      <c r="J47" s="413">
        <v>110</v>
      </c>
      <c r="K47" s="413">
        <v>328500</v>
      </c>
      <c r="L47" s="413">
        <v>328610</v>
      </c>
      <c r="M47" s="413">
        <v>328610</v>
      </c>
      <c r="N47" s="413">
        <v>328610</v>
      </c>
    </row>
    <row r="48" spans="1:14" x14ac:dyDescent="0.25">
      <c r="A48" s="415" t="s">
        <v>477</v>
      </c>
      <c r="B48" s="433" t="s">
        <v>478</v>
      </c>
      <c r="C48" s="434"/>
      <c r="D48" s="435"/>
      <c r="E48" s="436"/>
      <c r="F48" s="416">
        <v>0</v>
      </c>
      <c r="G48" s="416">
        <v>0</v>
      </c>
      <c r="H48" s="416">
        <v>13530</v>
      </c>
      <c r="I48" s="416">
        <v>13530</v>
      </c>
      <c r="J48" s="416">
        <v>30</v>
      </c>
      <c r="K48" s="416">
        <v>13500</v>
      </c>
      <c r="L48" s="416">
        <v>13530</v>
      </c>
      <c r="M48" s="416">
        <v>13530</v>
      </c>
      <c r="N48" s="416">
        <v>13530</v>
      </c>
    </row>
    <row r="49" spans="1:14" ht="15.75" thickBot="1" x14ac:dyDescent="0.3">
      <c r="A49" s="415" t="s">
        <v>487</v>
      </c>
      <c r="B49" s="430" t="s">
        <v>488</v>
      </c>
      <c r="C49" s="431"/>
      <c r="D49" s="432"/>
      <c r="E49" s="469"/>
      <c r="F49" s="416">
        <v>0</v>
      </c>
      <c r="G49" s="416">
        <v>77</v>
      </c>
      <c r="H49" s="416">
        <v>315080</v>
      </c>
      <c r="I49" s="416">
        <v>80</v>
      </c>
      <c r="J49" s="416">
        <v>80</v>
      </c>
      <c r="K49" s="416">
        <v>315000</v>
      </c>
      <c r="L49" s="416">
        <v>315080</v>
      </c>
      <c r="M49" s="416">
        <v>315080</v>
      </c>
      <c r="N49" s="416">
        <v>315080</v>
      </c>
    </row>
    <row r="50" spans="1:14" ht="15.75" thickTop="1" x14ac:dyDescent="0.25">
      <c r="A50" s="457" t="s">
        <v>493</v>
      </c>
      <c r="B50" s="409"/>
      <c r="C50" s="410"/>
      <c r="D50" s="411"/>
      <c r="E50" s="448"/>
      <c r="F50" s="459">
        <v>2639.52</v>
      </c>
      <c r="G50" s="459">
        <v>3179.11</v>
      </c>
      <c r="H50" s="459">
        <v>2975</v>
      </c>
      <c r="I50" s="459">
        <v>3335</v>
      </c>
      <c r="J50" s="459">
        <v>3115</v>
      </c>
      <c r="K50" s="459">
        <v>0</v>
      </c>
      <c r="L50" s="459">
        <v>3115</v>
      </c>
      <c r="M50" s="459">
        <v>3115</v>
      </c>
      <c r="N50" s="459">
        <v>3115</v>
      </c>
    </row>
    <row r="51" spans="1:14" x14ac:dyDescent="0.25">
      <c r="A51" s="415" t="s">
        <v>494</v>
      </c>
      <c r="B51" s="433" t="s">
        <v>495</v>
      </c>
      <c r="C51" s="434"/>
      <c r="D51" s="435"/>
      <c r="E51" s="436"/>
      <c r="F51" s="416">
        <v>2597.39</v>
      </c>
      <c r="G51" s="416">
        <v>2679.59</v>
      </c>
      <c r="H51" s="416">
        <v>2780</v>
      </c>
      <c r="I51" s="416">
        <v>2810</v>
      </c>
      <c r="J51" s="416">
        <v>2780</v>
      </c>
      <c r="K51" s="416">
        <v>0</v>
      </c>
      <c r="L51" s="416">
        <v>2780</v>
      </c>
      <c r="M51" s="416">
        <v>2780</v>
      </c>
      <c r="N51" s="416">
        <v>2780</v>
      </c>
    </row>
    <row r="52" spans="1:14" ht="15.75" thickBot="1" x14ac:dyDescent="0.3">
      <c r="A52" s="446" t="s">
        <v>504</v>
      </c>
      <c r="B52" s="443" t="s">
        <v>505</v>
      </c>
      <c r="C52" s="444"/>
      <c r="D52" s="435"/>
      <c r="E52" s="445"/>
      <c r="F52" s="416">
        <v>42.13</v>
      </c>
      <c r="G52" s="416">
        <v>499.52000000000004</v>
      </c>
      <c r="H52" s="416">
        <v>195</v>
      </c>
      <c r="I52" s="416">
        <v>525</v>
      </c>
      <c r="J52" s="437">
        <v>335</v>
      </c>
      <c r="K52" s="416">
        <v>0</v>
      </c>
      <c r="L52" s="416">
        <v>335</v>
      </c>
      <c r="M52" s="416">
        <v>335</v>
      </c>
      <c r="N52" s="416">
        <v>335</v>
      </c>
    </row>
    <row r="53" spans="1:14" ht="15.75" thickTop="1" x14ac:dyDescent="0.25">
      <c r="A53" s="408" t="s">
        <v>512</v>
      </c>
      <c r="B53" s="409"/>
      <c r="C53" s="449"/>
      <c r="D53" s="450"/>
      <c r="E53" s="470"/>
      <c r="F53" s="452">
        <v>1120</v>
      </c>
      <c r="G53" s="452">
        <v>2553.0500000000002</v>
      </c>
      <c r="H53" s="452">
        <v>600</v>
      </c>
      <c r="I53" s="452">
        <v>640</v>
      </c>
      <c r="J53" s="456">
        <v>640</v>
      </c>
      <c r="K53" s="452">
        <v>0</v>
      </c>
      <c r="L53" s="452">
        <v>640</v>
      </c>
      <c r="M53" s="452">
        <v>640</v>
      </c>
      <c r="N53" s="452">
        <v>640</v>
      </c>
    </row>
    <row r="54" spans="1:14" x14ac:dyDescent="0.25">
      <c r="A54" s="447" t="s">
        <v>527</v>
      </c>
      <c r="B54" s="669" t="s">
        <v>526</v>
      </c>
      <c r="C54" s="667"/>
      <c r="D54" s="667"/>
      <c r="E54" s="670"/>
      <c r="F54" s="416">
        <v>1120</v>
      </c>
      <c r="G54" s="416">
        <v>2553.0500000000002</v>
      </c>
      <c r="H54" s="416">
        <v>600</v>
      </c>
      <c r="I54" s="416">
        <v>640</v>
      </c>
      <c r="J54" s="437">
        <v>640</v>
      </c>
      <c r="K54" s="416">
        <v>0</v>
      </c>
      <c r="L54" s="416">
        <v>640</v>
      </c>
      <c r="M54" s="416">
        <v>640</v>
      </c>
      <c r="N54" s="416">
        <v>640</v>
      </c>
    </row>
    <row r="55" spans="1:14" ht="24.75" x14ac:dyDescent="0.5">
      <c r="A55" s="474" t="s">
        <v>558</v>
      </c>
      <c r="B55" s="475"/>
      <c r="C55" s="475"/>
      <c r="D55" s="475"/>
      <c r="E55" s="472"/>
      <c r="F55" s="471"/>
      <c r="G55" s="471"/>
      <c r="H55" s="471"/>
      <c r="I55" s="471">
        <f>I9+I13+I16+I19+I24+I30+I33+I35+I37+I39+I47+I42+I50+I53</f>
        <v>133405</v>
      </c>
      <c r="J55" s="473">
        <f>J9+J13+J16+J19+J24+J30+J33+J35+J37+J39+J42+J47+J50+J53</f>
        <v>71445</v>
      </c>
      <c r="K55" s="471"/>
      <c r="L55" s="471"/>
      <c r="M55" s="471"/>
      <c r="N55" s="471"/>
    </row>
  </sheetData>
  <mergeCells count="15">
    <mergeCell ref="B25:E25"/>
    <mergeCell ref="B10:E10"/>
    <mergeCell ref="B11:E11"/>
    <mergeCell ref="B12:E12"/>
    <mergeCell ref="B14:E14"/>
    <mergeCell ref="B15:E15"/>
    <mergeCell ref="B17:E17"/>
    <mergeCell ref="B18:E18"/>
    <mergeCell ref="B20:E20"/>
    <mergeCell ref="B21:E21"/>
    <mergeCell ref="B26:E26"/>
    <mergeCell ref="B27:E27"/>
    <mergeCell ref="B28:E28"/>
    <mergeCell ref="B29:E29"/>
    <mergeCell ref="B54:E54"/>
  </mergeCells>
  <pageMargins left="0.31496062992125984" right="0.31496062992125984" top="0.15748031496062992" bottom="0.55118110236220474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4" workbookViewId="0">
      <selection activeCell="G21" sqref="G21"/>
    </sheetView>
  </sheetViews>
  <sheetFormatPr defaultRowHeight="15" x14ac:dyDescent="0.25"/>
  <cols>
    <col min="5" max="5" width="20.7109375" customWidth="1"/>
    <col min="6" max="6" width="14" customWidth="1"/>
    <col min="7" max="7" width="11.85546875" customWidth="1"/>
    <col min="8" max="8" width="12.42578125" customWidth="1"/>
    <col min="9" max="11" width="10.7109375" bestFit="1" customWidth="1"/>
    <col min="12" max="13" width="9.5703125" bestFit="1" customWidth="1"/>
  </cols>
  <sheetData>
    <row r="2" spans="1:13" ht="28.5" x14ac:dyDescent="0.45">
      <c r="E2" s="503" t="s">
        <v>572</v>
      </c>
    </row>
    <row r="3" spans="1:13" ht="15.75" thickBot="1" x14ac:dyDescent="0.3">
      <c r="A3" s="6">
        <v>3.0126E-2</v>
      </c>
      <c r="B3" s="71"/>
    </row>
    <row r="4" spans="1:13" x14ac:dyDescent="0.25">
      <c r="A4" s="8"/>
      <c r="B4" s="9"/>
      <c r="C4" s="8"/>
      <c r="D4" s="80"/>
      <c r="E4" s="10" t="s">
        <v>0</v>
      </c>
      <c r="F4" s="11" t="s">
        <v>1</v>
      </c>
      <c r="G4" s="12" t="s">
        <v>1</v>
      </c>
      <c r="H4" s="12" t="s">
        <v>1</v>
      </c>
      <c r="I4" s="81"/>
      <c r="J4" s="81"/>
      <c r="K4" s="11"/>
      <c r="L4" s="12"/>
      <c r="M4" s="12"/>
    </row>
    <row r="5" spans="1:13" ht="18.75" x14ac:dyDescent="0.3">
      <c r="A5" s="13"/>
      <c r="B5" s="14"/>
      <c r="C5" s="15"/>
      <c r="D5" s="83"/>
      <c r="E5" s="16" t="s">
        <v>2</v>
      </c>
      <c r="F5" s="17" t="s">
        <v>3</v>
      </c>
      <c r="G5" s="407" t="s">
        <v>3</v>
      </c>
      <c r="H5" s="407" t="s">
        <v>3</v>
      </c>
      <c r="I5" s="84" t="s">
        <v>575</v>
      </c>
      <c r="J5" s="85" t="s">
        <v>590</v>
      </c>
      <c r="K5" s="375"/>
      <c r="L5" s="17"/>
      <c r="M5" s="17"/>
    </row>
    <row r="6" spans="1:13" x14ac:dyDescent="0.25">
      <c r="A6" s="19"/>
      <c r="B6" s="20"/>
      <c r="C6" s="86"/>
      <c r="D6" s="87"/>
      <c r="E6" s="88" t="s">
        <v>4</v>
      </c>
      <c r="F6" s="17" t="s">
        <v>5</v>
      </c>
      <c r="G6" s="17" t="s">
        <v>5</v>
      </c>
      <c r="H6" s="17" t="s">
        <v>5</v>
      </c>
      <c r="I6" s="84" t="s">
        <v>5</v>
      </c>
      <c r="J6" s="84" t="s">
        <v>591</v>
      </c>
      <c r="K6" s="375" t="s">
        <v>5</v>
      </c>
      <c r="L6" s="17" t="s">
        <v>5</v>
      </c>
      <c r="M6" s="17" t="s">
        <v>5</v>
      </c>
    </row>
    <row r="7" spans="1:13" x14ac:dyDescent="0.25">
      <c r="A7" s="23"/>
      <c r="B7" s="24"/>
      <c r="C7" s="89"/>
      <c r="D7" s="90"/>
      <c r="E7" s="26"/>
      <c r="F7" s="17" t="s">
        <v>6</v>
      </c>
      <c r="G7" s="17" t="s">
        <v>6</v>
      </c>
      <c r="H7" s="17" t="s">
        <v>6</v>
      </c>
      <c r="I7" s="84" t="s">
        <v>6</v>
      </c>
      <c r="J7" s="84" t="s">
        <v>6</v>
      </c>
      <c r="K7" s="375" t="s">
        <v>6</v>
      </c>
      <c r="L7" s="17" t="s">
        <v>6</v>
      </c>
      <c r="M7" s="17" t="s">
        <v>6</v>
      </c>
    </row>
    <row r="8" spans="1:13" ht="15.75" thickBot="1" x14ac:dyDescent="0.3">
      <c r="A8" s="27"/>
      <c r="B8" s="28"/>
      <c r="C8" s="91"/>
      <c r="D8" s="92"/>
      <c r="E8" s="26" t="s">
        <v>7</v>
      </c>
      <c r="F8" s="362" t="s">
        <v>540</v>
      </c>
      <c r="G8" s="362" t="s">
        <v>113</v>
      </c>
      <c r="H8" s="362" t="s">
        <v>114</v>
      </c>
      <c r="I8" s="94" t="s">
        <v>194</v>
      </c>
      <c r="J8" s="84" t="s">
        <v>194</v>
      </c>
      <c r="K8" s="533">
        <v>2016</v>
      </c>
      <c r="L8" s="534">
        <v>2017</v>
      </c>
      <c r="M8" s="534">
        <v>2018</v>
      </c>
    </row>
    <row r="9" spans="1:13" ht="16.5" thickTop="1" x14ac:dyDescent="0.25">
      <c r="A9" s="673" t="s">
        <v>559</v>
      </c>
      <c r="B9" s="673"/>
      <c r="C9" s="674"/>
      <c r="D9" s="487"/>
      <c r="E9" s="488"/>
      <c r="F9" s="489"/>
      <c r="G9" s="489"/>
      <c r="H9" s="489"/>
      <c r="I9" s="489"/>
      <c r="J9" s="490"/>
      <c r="K9" s="537"/>
      <c r="L9" s="537"/>
      <c r="M9" s="537"/>
    </row>
    <row r="10" spans="1:13" x14ac:dyDescent="0.25">
      <c r="A10" s="476" t="s">
        <v>560</v>
      </c>
      <c r="B10" s="476"/>
      <c r="C10" s="477"/>
      <c r="D10" s="491"/>
      <c r="E10" s="492"/>
      <c r="F10" s="514">
        <v>68165.23</v>
      </c>
      <c r="G10" s="514">
        <v>82637.08</v>
      </c>
      <c r="H10" s="514">
        <v>73573.55</v>
      </c>
      <c r="I10" s="514">
        <v>69745</v>
      </c>
      <c r="J10" s="515">
        <v>75905</v>
      </c>
      <c r="K10" s="535">
        <v>71445</v>
      </c>
      <c r="L10" s="535">
        <v>71445</v>
      </c>
      <c r="M10" s="535">
        <v>71445</v>
      </c>
    </row>
    <row r="11" spans="1:13" x14ac:dyDescent="0.25">
      <c r="A11" s="476" t="s">
        <v>561</v>
      </c>
      <c r="B11" s="476"/>
      <c r="C11" s="477"/>
      <c r="D11" s="491"/>
      <c r="E11" s="492"/>
      <c r="F11" s="514">
        <v>2109</v>
      </c>
      <c r="G11" s="514">
        <v>0</v>
      </c>
      <c r="H11" s="514">
        <v>5000</v>
      </c>
      <c r="I11" s="514">
        <v>308000</v>
      </c>
      <c r="J11" s="515">
        <v>8000</v>
      </c>
      <c r="K11" s="535">
        <v>308000</v>
      </c>
      <c r="L11" s="535">
        <v>308000</v>
      </c>
      <c r="M11" s="535">
        <v>308000</v>
      </c>
    </row>
    <row r="12" spans="1:13" x14ac:dyDescent="0.25">
      <c r="A12" s="476" t="s">
        <v>562</v>
      </c>
      <c r="B12" s="476"/>
      <c r="C12" s="477"/>
      <c r="D12" s="491"/>
      <c r="E12" s="492"/>
      <c r="F12" s="514">
        <f>F10+F11</f>
        <v>70274.23</v>
      </c>
      <c r="G12" s="514">
        <v>82637.08</v>
      </c>
      <c r="H12" s="514">
        <v>78573.55</v>
      </c>
      <c r="I12" s="514">
        <v>377745</v>
      </c>
      <c r="J12" s="515">
        <f>J10+J11</f>
        <v>83905</v>
      </c>
      <c r="K12" s="535">
        <f>K10+K11</f>
        <v>379445</v>
      </c>
      <c r="L12" s="535">
        <v>379445</v>
      </c>
      <c r="M12" s="535">
        <v>379445</v>
      </c>
    </row>
    <row r="13" spans="1:13" x14ac:dyDescent="0.25">
      <c r="A13" s="476" t="s">
        <v>563</v>
      </c>
      <c r="B13" s="476"/>
      <c r="C13" s="477"/>
      <c r="D13" s="491"/>
      <c r="E13" s="492"/>
      <c r="F13" s="514">
        <v>0</v>
      </c>
      <c r="G13" s="514">
        <v>0</v>
      </c>
      <c r="H13" s="514">
        <v>12798.59</v>
      </c>
      <c r="I13" s="514">
        <v>54500</v>
      </c>
      <c r="J13" s="515">
        <v>49500</v>
      </c>
      <c r="K13" s="535">
        <v>64500</v>
      </c>
      <c r="L13" s="535">
        <v>64500</v>
      </c>
      <c r="M13" s="535">
        <v>64500</v>
      </c>
    </row>
    <row r="14" spans="1:13" x14ac:dyDescent="0.25">
      <c r="A14" s="476" t="s">
        <v>564</v>
      </c>
      <c r="B14" s="476"/>
      <c r="C14" s="477"/>
      <c r="D14" s="491"/>
      <c r="E14" s="492"/>
      <c r="F14" s="514">
        <v>70274.23</v>
      </c>
      <c r="G14" s="514">
        <v>82637.08</v>
      </c>
      <c r="H14" s="514">
        <f>H12+H13</f>
        <v>91372.14</v>
      </c>
      <c r="I14" s="514">
        <f>I12+I13</f>
        <v>432245</v>
      </c>
      <c r="J14" s="515">
        <f>J12+J13</f>
        <v>133405</v>
      </c>
      <c r="K14" s="535">
        <f>K12+K13</f>
        <v>443945</v>
      </c>
      <c r="L14" s="535">
        <v>443945</v>
      </c>
      <c r="M14" s="535">
        <v>443945</v>
      </c>
    </row>
    <row r="15" spans="1:13" ht="15.75" x14ac:dyDescent="0.25">
      <c r="A15" s="478" t="s">
        <v>565</v>
      </c>
      <c r="B15" s="479"/>
      <c r="C15" s="493"/>
      <c r="D15" s="494"/>
      <c r="E15" s="495"/>
      <c r="F15" s="516"/>
      <c r="G15" s="517"/>
      <c r="H15" s="516"/>
      <c r="I15" s="516"/>
      <c r="J15" s="518"/>
      <c r="K15" s="538"/>
      <c r="L15" s="538"/>
      <c r="M15" s="538"/>
    </row>
    <row r="16" spans="1:13" x14ac:dyDescent="0.25">
      <c r="A16" s="476" t="s">
        <v>566</v>
      </c>
      <c r="B16" s="476"/>
      <c r="C16" s="477"/>
      <c r="D16" s="491"/>
      <c r="E16" s="492"/>
      <c r="F16" s="514">
        <v>58733.1</v>
      </c>
      <c r="G16" s="514">
        <v>67425.990000000005</v>
      </c>
      <c r="H16" s="519">
        <v>61949.91</v>
      </c>
      <c r="I16" s="519">
        <v>69745</v>
      </c>
      <c r="J16" s="520">
        <v>75905</v>
      </c>
      <c r="K16" s="535">
        <v>71445</v>
      </c>
      <c r="L16" s="535">
        <v>71445</v>
      </c>
      <c r="M16" s="535">
        <v>71445</v>
      </c>
    </row>
    <row r="17" spans="1:13" x14ac:dyDescent="0.25">
      <c r="A17" s="476" t="s">
        <v>567</v>
      </c>
      <c r="B17" s="476"/>
      <c r="C17" s="477"/>
      <c r="D17" s="491"/>
      <c r="E17" s="492"/>
      <c r="F17" s="514">
        <v>2875</v>
      </c>
      <c r="G17" s="514">
        <v>0</v>
      </c>
      <c r="H17" s="519">
        <v>19495.669999999998</v>
      </c>
      <c r="I17" s="519">
        <v>362500</v>
      </c>
      <c r="J17" s="520">
        <v>57500</v>
      </c>
      <c r="K17" s="535">
        <v>372500</v>
      </c>
      <c r="L17" s="535">
        <v>372500</v>
      </c>
      <c r="M17" s="535">
        <v>372500</v>
      </c>
    </row>
    <row r="18" spans="1:13" x14ac:dyDescent="0.25">
      <c r="A18" s="476" t="s">
        <v>568</v>
      </c>
      <c r="B18" s="476"/>
      <c r="C18" s="477"/>
      <c r="D18" s="491"/>
      <c r="E18" s="492"/>
      <c r="F18" s="514">
        <f>F16+F17</f>
        <v>61608.1</v>
      </c>
      <c r="G18" s="514">
        <v>67425.990000000005</v>
      </c>
      <c r="H18" s="519">
        <f>H16+H17</f>
        <v>81445.58</v>
      </c>
      <c r="I18" s="519">
        <f>I16+I17</f>
        <v>432245</v>
      </c>
      <c r="J18" s="520">
        <f>J16+J17</f>
        <v>133405</v>
      </c>
      <c r="K18" s="535">
        <f>K16+K17</f>
        <v>443945</v>
      </c>
      <c r="L18" s="535">
        <v>443945</v>
      </c>
      <c r="M18" s="535">
        <v>443945</v>
      </c>
    </row>
    <row r="19" spans="1:13" x14ac:dyDescent="0.25">
      <c r="A19" s="480" t="s">
        <v>569</v>
      </c>
      <c r="B19" s="481"/>
      <c r="C19" s="482"/>
      <c r="D19" s="496"/>
      <c r="E19" s="497"/>
      <c r="F19" s="521"/>
      <c r="G19" s="521"/>
      <c r="H19" s="521"/>
      <c r="I19" s="521"/>
      <c r="J19" s="522"/>
      <c r="K19" s="536"/>
      <c r="L19" s="536"/>
      <c r="M19" s="536"/>
    </row>
    <row r="20" spans="1:13" x14ac:dyDescent="0.25">
      <c r="A20" s="483" t="s">
        <v>559</v>
      </c>
      <c r="B20" s="483"/>
      <c r="C20" s="484"/>
      <c r="D20" s="491"/>
      <c r="E20" s="498"/>
      <c r="F20" s="519">
        <v>70274.23</v>
      </c>
      <c r="G20" s="519">
        <v>82637.08</v>
      </c>
      <c r="H20" s="519">
        <v>91372.14</v>
      </c>
      <c r="I20" s="519">
        <v>432245</v>
      </c>
      <c r="J20" s="520">
        <v>133405</v>
      </c>
      <c r="K20" s="515">
        <v>443945</v>
      </c>
      <c r="L20" s="515">
        <v>443945</v>
      </c>
      <c r="M20" s="515">
        <v>443945</v>
      </c>
    </row>
    <row r="21" spans="1:13" x14ac:dyDescent="0.25">
      <c r="A21" s="675" t="s">
        <v>570</v>
      </c>
      <c r="B21" s="676"/>
      <c r="C21" s="677"/>
      <c r="D21" s="485"/>
      <c r="E21" s="486"/>
      <c r="F21" s="523">
        <v>61608.1</v>
      </c>
      <c r="G21" s="523">
        <v>67425.990000000005</v>
      </c>
      <c r="H21" s="519">
        <v>81445.58</v>
      </c>
      <c r="I21" s="519">
        <v>432245</v>
      </c>
      <c r="J21" s="520">
        <v>133405</v>
      </c>
      <c r="K21" s="515">
        <v>443945</v>
      </c>
      <c r="L21" s="515">
        <v>443945</v>
      </c>
      <c r="M21" s="515">
        <v>443945</v>
      </c>
    </row>
    <row r="22" spans="1:13" x14ac:dyDescent="0.25">
      <c r="A22" s="526" t="s">
        <v>571</v>
      </c>
      <c r="B22" s="527"/>
      <c r="C22" s="528"/>
      <c r="D22" s="529"/>
      <c r="E22" s="530"/>
      <c r="F22" s="531">
        <v>8666.1299999999992</v>
      </c>
      <c r="G22" s="531">
        <f>G20-G21</f>
        <v>15211.089999999997</v>
      </c>
      <c r="H22" s="531">
        <f>H20-H21</f>
        <v>9926.5599999999977</v>
      </c>
      <c r="I22" s="531">
        <v>0</v>
      </c>
      <c r="J22" s="532">
        <v>0</v>
      </c>
      <c r="K22" s="539">
        <v>0</v>
      </c>
      <c r="L22" s="539">
        <v>0</v>
      </c>
      <c r="M22" s="539">
        <v>0</v>
      </c>
    </row>
    <row r="23" spans="1:13" x14ac:dyDescent="0.25">
      <c r="A23" s="499"/>
      <c r="B23" s="500"/>
      <c r="C23" s="501"/>
      <c r="D23" s="485"/>
      <c r="E23" s="486"/>
      <c r="F23" s="523"/>
      <c r="G23" s="523"/>
      <c r="H23" s="523"/>
      <c r="I23" s="523"/>
      <c r="J23" s="520"/>
      <c r="K23" s="515"/>
      <c r="L23" s="515"/>
      <c r="M23" s="515"/>
    </row>
    <row r="24" spans="1:13" x14ac:dyDescent="0.25">
      <c r="A24" s="499"/>
      <c r="B24" s="500"/>
      <c r="C24" s="501"/>
      <c r="D24" s="485"/>
      <c r="E24" s="486"/>
      <c r="F24" s="523"/>
      <c r="G24" s="523"/>
      <c r="H24" s="523"/>
      <c r="I24" s="523"/>
      <c r="J24" s="520"/>
      <c r="K24" s="515"/>
      <c r="L24" s="515"/>
      <c r="M24" s="515"/>
    </row>
    <row r="25" spans="1:13" x14ac:dyDescent="0.25">
      <c r="A25" s="499"/>
      <c r="B25" s="502"/>
      <c r="C25" s="501"/>
      <c r="D25" s="485"/>
      <c r="E25" s="486"/>
      <c r="F25" s="524"/>
      <c r="G25" s="524"/>
      <c r="H25" s="524"/>
      <c r="I25" s="524"/>
      <c r="J25" s="525"/>
      <c r="K25" s="515"/>
      <c r="L25" s="515"/>
      <c r="M25" s="515"/>
    </row>
  </sheetData>
  <mergeCells count="2">
    <mergeCell ref="A9:C9"/>
    <mergeCell ref="A21:C2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Príjmy</vt:lpstr>
      <vt:lpstr>Výdavky</vt:lpstr>
      <vt:lpstr>KP+PFO</vt:lpstr>
      <vt:lpstr>Príjmy - spolu </vt:lpstr>
      <vt:lpstr>Hlavné kategórie</vt:lpstr>
      <vt:lpstr>Programy 2016</vt:lpstr>
      <vt:lpstr>Sumarizácia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Prestigio</dc:creator>
  <cp:lastModifiedBy>Prestigio</cp:lastModifiedBy>
  <cp:lastPrinted>2016-01-28T09:33:22Z</cp:lastPrinted>
  <dcterms:created xsi:type="dcterms:W3CDTF">2015-08-11T12:12:36Z</dcterms:created>
  <dcterms:modified xsi:type="dcterms:W3CDTF">2016-01-28T13:45:22Z</dcterms:modified>
</cp:coreProperties>
</file>