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ocuments\Zásadné Dokumenty\ROZPOČTY\2021\"/>
    </mc:Choice>
  </mc:AlternateContent>
  <bookViews>
    <workbookView xWindow="0" yWindow="0" windowWidth="11760" windowHeight="6105" activeTab="6"/>
  </bookViews>
  <sheets>
    <sheet name="Bežné príjmy" sheetId="1" r:id="rId1"/>
    <sheet name="Bežné výdavky " sheetId="2" r:id="rId2"/>
    <sheet name="Kapitálové príjmy" sheetId="3" r:id="rId3"/>
    <sheet name="Kapitálové výdavky " sheetId="4" r:id="rId4"/>
    <sheet name="Výdavky spolu" sheetId="6" r:id="rId5"/>
    <sheet name="Príjmy spolu" sheetId="5" r:id="rId6"/>
    <sheet name="Sumarizáci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7" l="1"/>
  <c r="Q8" i="7"/>
  <c r="P14" i="7"/>
  <c r="P10" i="7"/>
  <c r="O10" i="7"/>
  <c r="P8" i="7"/>
  <c r="J5" i="2"/>
  <c r="K4" i="4" l="1"/>
  <c r="J4" i="4"/>
  <c r="I4" i="1"/>
  <c r="H4" i="1"/>
  <c r="I5" i="1"/>
  <c r="H5" i="1"/>
  <c r="I26" i="1"/>
  <c r="H26" i="1"/>
  <c r="M18" i="7" l="1"/>
  <c r="M14" i="7"/>
  <c r="M10" i="7"/>
  <c r="M8" i="7"/>
  <c r="L18" i="7"/>
  <c r="K18" i="7"/>
  <c r="J18" i="7"/>
  <c r="I18" i="7"/>
  <c r="L14" i="7"/>
  <c r="J14" i="7"/>
  <c r="H14" i="7"/>
  <c r="L10" i="7"/>
  <c r="L8" i="7"/>
  <c r="H8" i="7"/>
  <c r="H10" i="7" s="1"/>
  <c r="I4" i="4" l="1"/>
  <c r="H4" i="4"/>
  <c r="F10" i="4"/>
  <c r="F4" i="4" s="1"/>
  <c r="G5" i="1" l="1"/>
  <c r="I480" i="2" l="1"/>
  <c r="I483" i="2"/>
  <c r="I449" i="2"/>
  <c r="I450" i="2"/>
  <c r="I402" i="2"/>
  <c r="I430" i="2"/>
  <c r="I431" i="2"/>
  <c r="I414" i="2"/>
  <c r="I419" i="2"/>
  <c r="I403" i="2"/>
  <c r="I381" i="2"/>
  <c r="I371" i="2"/>
  <c r="I344" i="2"/>
  <c r="I353" i="2"/>
  <c r="I345" i="2"/>
  <c r="I326" i="2"/>
  <c r="I328" i="2"/>
  <c r="I287" i="2"/>
  <c r="I300" i="2"/>
  <c r="I303" i="2"/>
  <c r="I272" i="2"/>
  <c r="I276" i="2"/>
  <c r="I223" i="2"/>
  <c r="I133" i="2"/>
  <c r="I200" i="2"/>
  <c r="I134" i="2"/>
  <c r="I129" i="2"/>
  <c r="I121" i="2"/>
  <c r="I103" i="2"/>
  <c r="I86" i="2"/>
  <c r="I74" i="2"/>
  <c r="I55" i="2"/>
  <c r="I45" i="2" s="1"/>
  <c r="I32" i="2"/>
  <c r="I12" i="2"/>
  <c r="I8" i="2"/>
  <c r="I80" i="2" l="1"/>
  <c r="I6" i="2" s="1"/>
  <c r="I5" i="2" s="1"/>
  <c r="H483" i="2"/>
  <c r="H480" i="2" s="1"/>
  <c r="H469" i="2"/>
  <c r="H450" i="2"/>
  <c r="H431" i="2"/>
  <c r="H430" i="2" s="1"/>
  <c r="H419" i="2"/>
  <c r="H414" i="2" s="1"/>
  <c r="H403" i="2"/>
  <c r="H381" i="2"/>
  <c r="H371" i="2"/>
  <c r="H353" i="2"/>
  <c r="H345" i="2"/>
  <c r="H326" i="2"/>
  <c r="H328" i="2"/>
  <c r="H303" i="2"/>
  <c r="H300" i="2" s="1"/>
  <c r="H287" i="2" s="1"/>
  <c r="H276" i="2"/>
  <c r="H272" i="2" s="1"/>
  <c r="H254" i="2"/>
  <c r="H235" i="2"/>
  <c r="H228" i="2"/>
  <c r="H223" i="2" s="1"/>
  <c r="H200" i="2"/>
  <c r="H182" i="2"/>
  <c r="H134" i="2"/>
  <c r="H114" i="2"/>
  <c r="H86" i="2"/>
  <c r="H81" i="2"/>
  <c r="H74" i="2"/>
  <c r="H50" i="2"/>
  <c r="H55" i="2"/>
  <c r="H32" i="2"/>
  <c r="H12" i="2"/>
  <c r="F500" i="2"/>
  <c r="F483" i="2"/>
  <c r="F480" i="2" s="1"/>
  <c r="F449" i="2"/>
  <c r="F430" i="2"/>
  <c r="F402" i="2" s="1"/>
  <c r="F419" i="2"/>
  <c r="F381" i="2"/>
  <c r="F371" i="2"/>
  <c r="F363" i="2"/>
  <c r="F358" i="2"/>
  <c r="F345" i="2"/>
  <c r="F303" i="2"/>
  <c r="F300" i="2" s="1"/>
  <c r="F288" i="2"/>
  <c r="F276" i="2"/>
  <c r="F272" i="2" s="1"/>
  <c r="F224" i="2"/>
  <c r="F223" i="2" s="1"/>
  <c r="F200" i="2"/>
  <c r="F182" i="2"/>
  <c r="F134" i="2"/>
  <c r="F121" i="2"/>
  <c r="F114" i="2"/>
  <c r="F115" i="2"/>
  <c r="F80" i="2"/>
  <c r="F74" i="2"/>
  <c r="F50" i="2"/>
  <c r="F55" i="2"/>
  <c r="F32" i="2"/>
  <c r="F12" i="2"/>
  <c r="H133" i="2" l="1"/>
  <c r="H45" i="2"/>
  <c r="H344" i="2"/>
  <c r="F287" i="2"/>
  <c r="H402" i="2"/>
  <c r="H449" i="2"/>
  <c r="F133" i="2"/>
  <c r="F344" i="2"/>
  <c r="H80" i="2"/>
  <c r="F45" i="2"/>
  <c r="F6" i="2"/>
  <c r="F5" i="2" s="1"/>
  <c r="G4" i="1"/>
  <c r="G81" i="1"/>
  <c r="G93" i="1"/>
  <c r="G26" i="1"/>
  <c r="G41" i="1"/>
  <c r="G74" i="1"/>
  <c r="H6" i="2" l="1"/>
  <c r="H5" i="2" s="1"/>
  <c r="G51" i="1"/>
  <c r="G43" i="1"/>
  <c r="G28" i="1"/>
  <c r="G33" i="1"/>
  <c r="F4" i="1"/>
  <c r="F81" i="1"/>
  <c r="F93" i="1"/>
  <c r="F26" i="1"/>
  <c r="F74" i="1"/>
  <c r="F41" i="1"/>
  <c r="F51" i="1"/>
  <c r="F5" i="1"/>
  <c r="F28" i="1"/>
  <c r="F17" i="1"/>
  <c r="D81" i="1"/>
  <c r="D93" i="1"/>
  <c r="D82" i="1"/>
  <c r="D5" i="1"/>
  <c r="D4" i="1" s="1"/>
  <c r="D26" i="1"/>
  <c r="D74" i="1"/>
  <c r="D41" i="1"/>
  <c r="D51" i="1"/>
  <c r="D61" i="1"/>
  <c r="D52" i="1"/>
  <c r="D28" i="1"/>
  <c r="D17" i="1"/>
  <c r="D8" i="1"/>
  <c r="E93" i="1"/>
  <c r="E81" i="1" s="1"/>
  <c r="E74" i="1"/>
  <c r="E51" i="1"/>
  <c r="E41" i="1" s="1"/>
  <c r="E26" i="1" s="1"/>
  <c r="E4" i="1" s="1"/>
  <c r="E33" i="1"/>
  <c r="E17" i="1"/>
  <c r="E5" i="1"/>
</calcChain>
</file>

<file path=xl/sharedStrings.xml><?xml version="1.0" encoding="utf-8"?>
<sst xmlns="http://schemas.openxmlformats.org/spreadsheetml/2006/main" count="1119" uniqueCount="497">
  <si>
    <t xml:space="preserve">PRÍJMY </t>
  </si>
  <si>
    <t>Zdroj</t>
  </si>
  <si>
    <t>Skutočnosť rok 2018</t>
  </si>
  <si>
    <t>Rozpočet 2021</t>
  </si>
  <si>
    <t>Rozpočet 2022</t>
  </si>
  <si>
    <t xml:space="preserve">Bežné príjmy - príjmy bežného rozpočtu </t>
  </si>
  <si>
    <t xml:space="preserve">100 Daňové príjmy </t>
  </si>
  <si>
    <t xml:space="preserve">110 Dane z príjmov a kapitálového majetku </t>
  </si>
  <si>
    <t xml:space="preserve">111 003 - Výnos dane z príjmov poukázaný ÚS </t>
  </si>
  <si>
    <t xml:space="preserve">121 Daň z nehnuteľností </t>
  </si>
  <si>
    <t xml:space="preserve">121 001 Daň z pozemkov spolu </t>
  </si>
  <si>
    <t xml:space="preserve">121 001 10 - Právnické osoby </t>
  </si>
  <si>
    <t xml:space="preserve">121 001 20 - Fyzické osoby </t>
  </si>
  <si>
    <t xml:space="preserve">121 002 Daň zo stavieb spolu </t>
  </si>
  <si>
    <t xml:space="preserve">121 002 10 - Právnické osoby </t>
  </si>
  <si>
    <t xml:space="preserve">121 002 20 - Fyzické osoby </t>
  </si>
  <si>
    <t xml:space="preserve">121 003 20 Daň z bytov fyzické osoby </t>
  </si>
  <si>
    <t xml:space="preserve">130 Dane za tovary a služby </t>
  </si>
  <si>
    <t xml:space="preserve">133 Dane za špecifické služby </t>
  </si>
  <si>
    <t xml:space="preserve">133 001 Daň za psa spolu </t>
  </si>
  <si>
    <t xml:space="preserve">133 001 10 - Právnické osoby </t>
  </si>
  <si>
    <t xml:space="preserve">133 001 20 - Fyzické osoby </t>
  </si>
  <si>
    <t xml:space="preserve">133 004 Daň za predajné automaty </t>
  </si>
  <si>
    <t xml:space="preserve">133 012 Daň za úžívanie verejného priestranstva </t>
  </si>
  <si>
    <t xml:space="preserve">133 013 Za komunálne odpady a drobné stavebné odpady </t>
  </si>
  <si>
    <t xml:space="preserve">133 013 10 - Právnické osoby </t>
  </si>
  <si>
    <t xml:space="preserve">133 013 20 - Fyzické osoby </t>
  </si>
  <si>
    <t xml:space="preserve">200 Nedaňové príjmy </t>
  </si>
  <si>
    <t xml:space="preserve">210 Príjmy z podnikania a z vlastníctva majetku </t>
  </si>
  <si>
    <t xml:space="preserve">212 Príjmy z vlastníctva </t>
  </si>
  <si>
    <t xml:space="preserve">212 002 Z prenajatých pozemkov spolu </t>
  </si>
  <si>
    <t xml:space="preserve">212 002 10 - Orange </t>
  </si>
  <si>
    <t xml:space="preserve">212 002 20 - PD </t>
  </si>
  <si>
    <t xml:space="preserve">212 002 30 - PZ Mier </t>
  </si>
  <si>
    <t>212 003 Z prenajatých budov, priestorov a objektov spolu</t>
  </si>
  <si>
    <t xml:space="preserve">212 003 10 - Budova MŠ č. 112 - Šliková </t>
  </si>
  <si>
    <t>212 003 20 - Budova TJ č. 140 - Lipovnícka krčmička</t>
  </si>
  <si>
    <t xml:space="preserve">212 003 30 - Budova MŠ č. 112 - ubytovanie </t>
  </si>
  <si>
    <t xml:space="preserve">212 003 40 - Budova KD </t>
  </si>
  <si>
    <t xml:space="preserve">212 003 50 - Hrobové miesta </t>
  </si>
  <si>
    <t xml:space="preserve">212 004 Z prenajatých strojov, prístrojov, zariadení </t>
  </si>
  <si>
    <t xml:space="preserve">212 004 30 - Ostatný prenájom </t>
  </si>
  <si>
    <t xml:space="preserve">220 Administratívne poplatky a iné poplatky a platby </t>
  </si>
  <si>
    <t xml:space="preserve">221 Administratívne poplatky </t>
  </si>
  <si>
    <t xml:space="preserve">221 004 Ostatné poplatky spolu </t>
  </si>
  <si>
    <t xml:space="preserve">221 004 10 - Osvedčenie podpisov a listín </t>
  </si>
  <si>
    <t xml:space="preserve">221 004 20 - Stavebné povolenia </t>
  </si>
  <si>
    <t xml:space="preserve">221 004 30 - Ochrana drevín </t>
  </si>
  <si>
    <t xml:space="preserve">221 004 40 - Vydanie rybárskych lístkov </t>
  </si>
  <si>
    <t xml:space="preserve">221 004 50 - Licencie </t>
  </si>
  <si>
    <t xml:space="preserve">222 Pokuty, penále a iné sankcie </t>
  </si>
  <si>
    <t xml:space="preserve">222 003 Za porušenie predpisov </t>
  </si>
  <si>
    <t xml:space="preserve">223 Poplatky a platby z  náhodného predaja a služieb </t>
  </si>
  <si>
    <t xml:space="preserve">223 001 Za predaj výrobkov, tovarov a služieb spolu </t>
  </si>
  <si>
    <t xml:space="preserve">223 001 10 - Miestny rozhlas </t>
  </si>
  <si>
    <t xml:space="preserve">223 001 20 - Dom smútku </t>
  </si>
  <si>
    <t xml:space="preserve">223 001 30 - Opatrovateľská služba </t>
  </si>
  <si>
    <t xml:space="preserve">223 001 40 - Prenájom KD </t>
  </si>
  <si>
    <t xml:space="preserve">223 001 50 - Vydanie novej SN </t>
  </si>
  <si>
    <t xml:space="preserve">223 001 60 - Vrecia na separovaný zber </t>
  </si>
  <si>
    <t xml:space="preserve">223 001 70 - Kopírovanie tlačív </t>
  </si>
  <si>
    <t xml:space="preserve">223 001 80 - Iné služby </t>
  </si>
  <si>
    <t xml:space="preserve">223 001 10 - Recyklačný fond </t>
  </si>
  <si>
    <t xml:space="preserve">223 001 20 - Envi - Pak </t>
  </si>
  <si>
    <t xml:space="preserve">223 001 30 - Bomat </t>
  </si>
  <si>
    <t xml:space="preserve">223 001 40 - MŽ SR </t>
  </si>
  <si>
    <t xml:space="preserve">223 004 Za prebytočný hnuteľný majetok </t>
  </si>
  <si>
    <t xml:space="preserve">229 Ďalšie administratívne a iné poplatky a platby </t>
  </si>
  <si>
    <t xml:space="preserve">229 005 Za znečisťovanie ovzdušia </t>
  </si>
  <si>
    <t>240 Úroky z úverov, pôžičiek, návr. Fin. výpomocí, vkladov</t>
  </si>
  <si>
    <t xml:space="preserve">242 000 Z vkladov </t>
  </si>
  <si>
    <t>242 000 10 - VÚB banka</t>
  </si>
  <si>
    <t xml:space="preserve">242 000 20 - Prima banka </t>
  </si>
  <si>
    <t xml:space="preserve">290 Iné nedaňové príjmy </t>
  </si>
  <si>
    <t xml:space="preserve">292 Ostatné príjmy </t>
  </si>
  <si>
    <t xml:space="preserve">292 008 Z odvodov hazardných a podobných hier </t>
  </si>
  <si>
    <t xml:space="preserve">292 012 Z dobropisov </t>
  </si>
  <si>
    <t xml:space="preserve">292 017 Z vratiek </t>
  </si>
  <si>
    <t xml:space="preserve">292 027 Iné príjmy - odmeny na účtoch v bankách </t>
  </si>
  <si>
    <t xml:space="preserve">300 Granty a transfery </t>
  </si>
  <si>
    <t xml:space="preserve">310 Tuzemské bežné granty </t>
  </si>
  <si>
    <t xml:space="preserve">312 Transfery v rámci verejnej správy </t>
  </si>
  <si>
    <t xml:space="preserve">312 001 Zo štátneho rozpočtu spolu </t>
  </si>
  <si>
    <t xml:space="preserve">312 001 10 - Zo štátneho rozpočtu - voľby </t>
  </si>
  <si>
    <t xml:space="preserve">312 001 20 - Zo štátneho rozpočtu - ostatné </t>
  </si>
  <si>
    <t>312 001 60 - Zo štátneho rozpočtu -ROEP</t>
  </si>
  <si>
    <t>312 001 70 - Zo štátneho rozpočtu - ÚPSVR - rodinné prídavky</t>
  </si>
  <si>
    <t xml:space="preserve">312 001 Zo štátneho rozpočtu </t>
  </si>
  <si>
    <t>11T1</t>
  </si>
  <si>
    <t>11T2</t>
  </si>
  <si>
    <t xml:space="preserve">312 008 Z rozpočtu vyššieho územného celku spolu </t>
  </si>
  <si>
    <t>11H</t>
  </si>
  <si>
    <t xml:space="preserve">312 008 10 - Kultúra </t>
  </si>
  <si>
    <t xml:space="preserve">312 008 20 - Šport </t>
  </si>
  <si>
    <t xml:space="preserve">312 012 Zo štátneho rozpočtu PVŠS spolu </t>
  </si>
  <si>
    <t xml:space="preserve">312 012 10 - Stavebný úrad </t>
  </si>
  <si>
    <t xml:space="preserve">312 012 20 - Cestná doprava a pozemné komunikácie </t>
  </si>
  <si>
    <t xml:space="preserve">312 012 30 - Životné prostredie </t>
  </si>
  <si>
    <t xml:space="preserve">312 012 40 - Evidencia obyvateľstva </t>
  </si>
  <si>
    <t>312 012 50 - Skladník CO</t>
  </si>
  <si>
    <t xml:space="preserve">312 012 60 - Register adries </t>
  </si>
  <si>
    <t>Skutočnosť rok 2019</t>
  </si>
  <si>
    <t>Schválený rozpočet rok 2020</t>
  </si>
  <si>
    <t>Očakávaná skutočnosť rok 2020</t>
  </si>
  <si>
    <t>Rozpočet 2023</t>
  </si>
  <si>
    <t xml:space="preserve">312 001 50 - Zo štátneho rozpočtu </t>
  </si>
  <si>
    <t xml:space="preserve">312 012 70 - SODB </t>
  </si>
  <si>
    <t>Funkčná klasifikácia</t>
  </si>
  <si>
    <t xml:space="preserve">          Výdavky  Ekonomická klasifikácia </t>
  </si>
  <si>
    <t>SPOLU BEŽNÉ VÝDAVKY</t>
  </si>
  <si>
    <t xml:space="preserve">0.1.1.1.   </t>
  </si>
  <si>
    <t>Výkonné a zákonodarné orgány - Obec</t>
  </si>
  <si>
    <t xml:space="preserve">610 - Mzdy, platy, služobné príjmy a ostatné osobné vyrovnania </t>
  </si>
  <si>
    <t>1.</t>
  </si>
  <si>
    <t xml:space="preserve">611000 - Tarifný, osobný, základný, funkčný plat </t>
  </si>
  <si>
    <t xml:space="preserve">611000 10 - tarifný, osobný, základný, funkčný plat - starosta </t>
  </si>
  <si>
    <t xml:space="preserve">611000 20 - Tarifný, osobný, základný, funkčný plat - HK </t>
  </si>
  <si>
    <t xml:space="preserve">611000 30 - Tarifný, osobný, základný, funkčný plat - zamestnanci </t>
  </si>
  <si>
    <t xml:space="preserve">620 - Poistné a príspevok do poisťovní </t>
  </si>
  <si>
    <t>2.</t>
  </si>
  <si>
    <t xml:space="preserve">621000 - Poistné do všeobecnej zdravotnej poisťovne </t>
  </si>
  <si>
    <t xml:space="preserve">621000 10 - Poistné do všeobecnej zdravotnej poisťovne - HK </t>
  </si>
  <si>
    <t>621000 20 - Poistné do všeobecnej zdravotnej poisťovne - zamestnanci</t>
  </si>
  <si>
    <t xml:space="preserve">621000 40 - Poistné do všeobecnej zdravotnej poisťovne - poslanci </t>
  </si>
  <si>
    <t>3.</t>
  </si>
  <si>
    <t xml:space="preserve">623000 - Poistné do ostatných poisťovní </t>
  </si>
  <si>
    <t xml:space="preserve">623000 10 - Poistné do ostatných poisťovní - starosta </t>
  </si>
  <si>
    <t xml:space="preserve">623000 20 - Poistné do ostatných poisťovní - poslanci </t>
  </si>
  <si>
    <t xml:space="preserve">623000 40 - Poistné do ostatných poisťovní - HK </t>
  </si>
  <si>
    <t>4.</t>
  </si>
  <si>
    <t xml:space="preserve">625001 - Na nemocenské poistenie </t>
  </si>
  <si>
    <t>5.</t>
  </si>
  <si>
    <t xml:space="preserve">625002 - Na starobné poistenie </t>
  </si>
  <si>
    <t>6.</t>
  </si>
  <si>
    <t xml:space="preserve">625003 - Na úrazové poistenie </t>
  </si>
  <si>
    <t>7.</t>
  </si>
  <si>
    <t xml:space="preserve">625004 - Na invalidné poistenie </t>
  </si>
  <si>
    <t>8.</t>
  </si>
  <si>
    <t xml:space="preserve">625005 - Na poistenie v nezamestnanosti </t>
  </si>
  <si>
    <t>9.</t>
  </si>
  <si>
    <t>625007 - Na poistenie do rezervného fondu solidarity</t>
  </si>
  <si>
    <t xml:space="preserve">631 - Cestovné náhrady </t>
  </si>
  <si>
    <t>10.</t>
  </si>
  <si>
    <t xml:space="preserve">631001 - Cestovné náhrady - tuzemské </t>
  </si>
  <si>
    <t xml:space="preserve">631001 10 - Cestovné náhrady - starosta </t>
  </si>
  <si>
    <t xml:space="preserve">631001 20 - Cestovné náhrady - HK </t>
  </si>
  <si>
    <t>631001 30 - Cestovné náhrady - zamestnanci</t>
  </si>
  <si>
    <t xml:space="preserve">632 - Energie, voda a komunikácie </t>
  </si>
  <si>
    <t>11.</t>
  </si>
  <si>
    <t xml:space="preserve">632001 - Energie </t>
  </si>
  <si>
    <t>632001 10 - Elektrická energia</t>
  </si>
  <si>
    <t>632001 20 - Zemný plyn</t>
  </si>
  <si>
    <t>12.</t>
  </si>
  <si>
    <t xml:space="preserve">632003 - Poštové služby </t>
  </si>
  <si>
    <t xml:space="preserve">632003 10 - Telefón OCÚ </t>
  </si>
  <si>
    <t xml:space="preserve">632003 30 - Mobilný telefón OCÚ </t>
  </si>
  <si>
    <t>632003 50 - Poštové výdavky, známky</t>
  </si>
  <si>
    <t xml:space="preserve">632003 60 - Kuriérske služby </t>
  </si>
  <si>
    <t>13.</t>
  </si>
  <si>
    <t xml:space="preserve">632004 - Komunikačná infraštruktúra - webhosting </t>
  </si>
  <si>
    <t>14.</t>
  </si>
  <si>
    <t xml:space="preserve">632005 - Telekomunikačné služby </t>
  </si>
  <si>
    <t xml:space="preserve">632005 10 - Telefón OCÚ </t>
  </si>
  <si>
    <t xml:space="preserve">632005 20 - Mobilný telefón OCÚ </t>
  </si>
  <si>
    <t xml:space="preserve">633 - Materiál </t>
  </si>
  <si>
    <t>15.</t>
  </si>
  <si>
    <t>633001 - Interíérové vybavenie</t>
  </si>
  <si>
    <t>16.</t>
  </si>
  <si>
    <t>633002 - Výpočtová technika</t>
  </si>
  <si>
    <t>17.</t>
  </si>
  <si>
    <t>633003 - Telekomunikačná technika</t>
  </si>
  <si>
    <t>18.</t>
  </si>
  <si>
    <t>633004 - Prevádzkové stroje, prístroje, zariadenie, technika a náradie</t>
  </si>
  <si>
    <t>19.</t>
  </si>
  <si>
    <t xml:space="preserve">633006 - Všeobecný materiál </t>
  </si>
  <si>
    <t xml:space="preserve">633006 10 - Kancelársky papier </t>
  </si>
  <si>
    <t xml:space="preserve">633006 20 - Kancelárske tlačivá </t>
  </si>
  <si>
    <t>633006 30 - Kancelárske potreby</t>
  </si>
  <si>
    <t xml:space="preserve">633006 40 - Tonery, náplne do tlačiarní </t>
  </si>
  <si>
    <t>20.</t>
  </si>
  <si>
    <t xml:space="preserve">633006 50 - Čistiace potreby a hygienické potreby </t>
  </si>
  <si>
    <t>633006 60 - Ostatný rôzny materiál</t>
  </si>
  <si>
    <t>633006 80 - Noviny, knihy</t>
  </si>
  <si>
    <t>21.</t>
  </si>
  <si>
    <t>633009 - Knihy, časopisy, noviny, učebnice</t>
  </si>
  <si>
    <t xml:space="preserve">633009 10 - Obecné noviny, Dnešok </t>
  </si>
  <si>
    <t xml:space="preserve">633009 20 - Ostatné knihy, časopisy, brožúry </t>
  </si>
  <si>
    <t>22.</t>
  </si>
  <si>
    <t xml:space="preserve">633013 - Softvér </t>
  </si>
  <si>
    <t>23.</t>
  </si>
  <si>
    <t>24.</t>
  </si>
  <si>
    <t xml:space="preserve">633015 - Palivá ako zdroj energie </t>
  </si>
  <si>
    <t>25.</t>
  </si>
  <si>
    <t xml:space="preserve">633016 - Reprezentačné </t>
  </si>
  <si>
    <t xml:space="preserve">634 - Dopravné </t>
  </si>
  <si>
    <t>26.</t>
  </si>
  <si>
    <t xml:space="preserve">634002 - Servis, údržba, opravy a výdavky s tým spojené </t>
  </si>
  <si>
    <t>27.</t>
  </si>
  <si>
    <t>634003 - Poistenie</t>
  </si>
  <si>
    <t>28.</t>
  </si>
  <si>
    <t xml:space="preserve">634004 - Prepravné a prenájom dopravných prostriedkov </t>
  </si>
  <si>
    <t>635 - Rutinná a štandardná údržba</t>
  </si>
  <si>
    <t>29.</t>
  </si>
  <si>
    <t xml:space="preserve">635002 - Výpočtovej techniky </t>
  </si>
  <si>
    <t>30.</t>
  </si>
  <si>
    <t>635004 - Prevádzkových strojov, prístrojov, zariadení, techniky a náradia</t>
  </si>
  <si>
    <t>31.</t>
  </si>
  <si>
    <t xml:space="preserve">635006 - Budov, objektov alebo ich častí </t>
  </si>
  <si>
    <t>32.</t>
  </si>
  <si>
    <t xml:space="preserve">635009 - Softvéru </t>
  </si>
  <si>
    <t>33.</t>
  </si>
  <si>
    <t>637 - Služby</t>
  </si>
  <si>
    <t>34.</t>
  </si>
  <si>
    <t xml:space="preserve">637001 - Školenia, kurzy, semináre </t>
  </si>
  <si>
    <t xml:space="preserve">637001 10 - Školenia, kurzy, semináre - starosta </t>
  </si>
  <si>
    <t>637001 20 - Školenia, kurzy, semináre - HK</t>
  </si>
  <si>
    <t xml:space="preserve">637001 30 - Školenia, kurzy, semináre - zamestnanci </t>
  </si>
  <si>
    <t>35.</t>
  </si>
  <si>
    <t xml:space="preserve">637003 - Propagácia, reklama a inzercia </t>
  </si>
  <si>
    <t>36.</t>
  </si>
  <si>
    <t xml:space="preserve">637004 - Všeobecné služby </t>
  </si>
  <si>
    <t xml:space="preserve">637004 80 - Ostatné služby inde nezaradené </t>
  </si>
  <si>
    <t>637004 100 - Internetové služby, www stránka</t>
  </si>
  <si>
    <t xml:space="preserve">637004 140 - Tlačiarenske služby, vyhotovenie pečiatok, vizietiek </t>
  </si>
  <si>
    <t>637004 150 - Prepravné a prenájom dopravných prostriedkov</t>
  </si>
  <si>
    <t>637004 160 - Vykonané revízie a kontroly zariadení - hasiace prístroje</t>
  </si>
  <si>
    <t xml:space="preserve">637004 190 - Služby BOZP </t>
  </si>
  <si>
    <t>37.</t>
  </si>
  <si>
    <t xml:space="preserve">637005 - Špeciálne služby </t>
  </si>
  <si>
    <t>38.</t>
  </si>
  <si>
    <t xml:space="preserve">637011 - Štúdie, expertízy, posudky </t>
  </si>
  <si>
    <t>39.</t>
  </si>
  <si>
    <t xml:space="preserve">637012 - Poplatky a odvody </t>
  </si>
  <si>
    <t>40.</t>
  </si>
  <si>
    <t xml:space="preserve">637014 - Stravovanie </t>
  </si>
  <si>
    <t xml:space="preserve">637014 10 - Stravovanie - starosta </t>
  </si>
  <si>
    <t xml:space="preserve">637014 20 - Stravovanie - zamestnanci </t>
  </si>
  <si>
    <t>41.</t>
  </si>
  <si>
    <t xml:space="preserve">637015 - Poistné </t>
  </si>
  <si>
    <t xml:space="preserve">637015 10 - Poistenie majetok </t>
  </si>
  <si>
    <t xml:space="preserve">637015 20 - Zodpovednosť </t>
  </si>
  <si>
    <t>42.</t>
  </si>
  <si>
    <t xml:space="preserve">637016 - Prídel do sociálneho fondu </t>
  </si>
  <si>
    <t xml:space="preserve">637016 10 - Prídel do sociálneho fondu - starosta </t>
  </si>
  <si>
    <t>637016 20 - Prídel do sociálneh fondu - HK</t>
  </si>
  <si>
    <t xml:space="preserve">637016 30 - Prídel do sociálneho fondu - zamestnanci </t>
  </si>
  <si>
    <t>43.</t>
  </si>
  <si>
    <t xml:space="preserve">637023 - Kolkové známky </t>
  </si>
  <si>
    <t>44.</t>
  </si>
  <si>
    <t>637026 - Odmeny a príspevky</t>
  </si>
  <si>
    <t>45.</t>
  </si>
  <si>
    <t xml:space="preserve">637027 - Odmeny zamestnancom mimo pracovného pomeru </t>
  </si>
  <si>
    <t>46.</t>
  </si>
  <si>
    <t xml:space="preserve">637031 - Pokuty a penále </t>
  </si>
  <si>
    <t>47.</t>
  </si>
  <si>
    <t xml:space="preserve">637035 - Dane </t>
  </si>
  <si>
    <t>48.</t>
  </si>
  <si>
    <t xml:space="preserve">637036 - Reprezentačné výdavky </t>
  </si>
  <si>
    <t xml:space="preserve">641 - Transfery v rámci verejnej správy </t>
  </si>
  <si>
    <t>49.</t>
  </si>
  <si>
    <t xml:space="preserve">641009 - Obci okrem PVŠS </t>
  </si>
  <si>
    <t xml:space="preserve">641009 10 - Na stavebný úrad </t>
  </si>
  <si>
    <t xml:space="preserve">641009 20 - Na pozemné komunikácie </t>
  </si>
  <si>
    <t>50.</t>
  </si>
  <si>
    <t xml:space="preserve">641013 - Obci na úhradu nákladov PVŠS </t>
  </si>
  <si>
    <t xml:space="preserve">641013 10 - Na stavebný úrad </t>
  </si>
  <si>
    <t xml:space="preserve">641013 20 - Na pozemné komunikácie </t>
  </si>
  <si>
    <t>642 - Transfery jednotlivcom a neziskovým práv. osobám</t>
  </si>
  <si>
    <t>51.</t>
  </si>
  <si>
    <t>642001 - Občianskemu združeniu, nadácii a neinvestičnému fondu</t>
  </si>
  <si>
    <t>642006 - Na členské príspevky</t>
  </si>
  <si>
    <t>642006 10 - ZMOS, TIR, MPM, MAS</t>
  </si>
  <si>
    <t xml:space="preserve">642006 20 - RVC </t>
  </si>
  <si>
    <t xml:space="preserve">642015 - Na nemocenské dávky </t>
  </si>
  <si>
    <t>0.1.1.2</t>
  </si>
  <si>
    <t>Finančné a rozpočtové záležitosti - Banky</t>
  </si>
  <si>
    <t xml:space="preserve">637012 10 - VÚB banka </t>
  </si>
  <si>
    <t>637012 20 - Prima banka</t>
  </si>
  <si>
    <t>01.6.0.</t>
  </si>
  <si>
    <t>Všeobecné verejné služby inde neklasifikované - VOĽBY</t>
  </si>
  <si>
    <t xml:space="preserve">621000 1 50 - Poistné do VŠZP - Voľby do NR SR </t>
  </si>
  <si>
    <t xml:space="preserve">621000 6 50 - Poistné do VŠZP - Voľby prezidenta SR </t>
  </si>
  <si>
    <t xml:space="preserve">621000 7 50 - Poistné do VŠZP - Voľby do Európskeho parlamentu </t>
  </si>
  <si>
    <t xml:space="preserve">623000 1 - Poistné do ostatných poisťovní - Voľby do NR SR </t>
  </si>
  <si>
    <t xml:space="preserve">623000 6 - Poistné do ostatných poisťovní - Voľby prezidenta SR </t>
  </si>
  <si>
    <t xml:space="preserve">623000 7 - Poistné do ostatných poisťovní - Voľby do Európskeho parlamentu </t>
  </si>
  <si>
    <t xml:space="preserve">625002 1 - Na starobné poistenie - Voľby do NR SR </t>
  </si>
  <si>
    <t xml:space="preserve">625002 6 - Na starobné poistenie - Voľby prezidenta SR </t>
  </si>
  <si>
    <t xml:space="preserve">625002 7 - Na starobné poistenie - Voľby do Európskeho parlamentu </t>
  </si>
  <si>
    <t xml:space="preserve">625003 1 - Na úrazové poistenie - Voľby do NR SR </t>
  </si>
  <si>
    <t xml:space="preserve">625003 6 - Na úrazové poistenie - Voľby prezidenta SR </t>
  </si>
  <si>
    <t xml:space="preserve">625003 7 - Na úrazové poistenie - Voľby do Európskeho parlamentu </t>
  </si>
  <si>
    <t xml:space="preserve">625004 1 - Na invalidné poistenie - Voľby do NR SR </t>
  </si>
  <si>
    <t>625004 6 - Na invalidné poistenie - Voľby prezidenta SR</t>
  </si>
  <si>
    <t xml:space="preserve">625004 7 - Na invalidné poistenie - Voľby do Európskeho parlamentu </t>
  </si>
  <si>
    <t xml:space="preserve">625007 1 - Na poistenie do RFS - Voľby do NR SR </t>
  </si>
  <si>
    <t xml:space="preserve">625007 6 - Na poistenie do RFS - Voľby prezidenta SR </t>
  </si>
  <si>
    <t xml:space="preserve">625007 7 - Na poistenie do RFS - Voľby do Európskeho parlamentu </t>
  </si>
  <si>
    <t xml:space="preserve">632003 - Poštové a telekomunikačné služby </t>
  </si>
  <si>
    <t xml:space="preserve">632003 6 30 - Mobilný telefón OCÚ - Voľby prezidenta SR </t>
  </si>
  <si>
    <t xml:space="preserve">632003 7 30 - Mobilný telefón OCÚ - Voľby do Európskeho parlamentu </t>
  </si>
  <si>
    <t xml:space="preserve">632003 90 - Voľby </t>
  </si>
  <si>
    <t xml:space="preserve">632005 1 10 - Telekomunikačné služby - Voľby do NR SR </t>
  </si>
  <si>
    <t xml:space="preserve">632005 6 10 - Telekomunikačné služby - Voľby prezidenta SR </t>
  </si>
  <si>
    <t xml:space="preserve">632005 7 10 - Telekominikačné služby - Voľby do Európskeho parlamentu </t>
  </si>
  <si>
    <t xml:space="preserve">633006 90 - Materiál na voľby </t>
  </si>
  <si>
    <t xml:space="preserve">633006 1 90 - Materiál Voľby do NR SR </t>
  </si>
  <si>
    <t xml:space="preserve">633006 6 90 - Materiál Voľby prezidenta SR </t>
  </si>
  <si>
    <t>633006 7 90 - Materiál Voľby do Európskeho parlamentu</t>
  </si>
  <si>
    <t xml:space="preserve">633016 1 - Reprezentačné - Voľby do NR SR </t>
  </si>
  <si>
    <t>633016 6 - Reprezentačné - Voľby prezidenta SR</t>
  </si>
  <si>
    <t xml:space="preserve">633016 7 - Reprezentačné - Voľby do Európskeho parlamentu </t>
  </si>
  <si>
    <t xml:space="preserve">633016 6 - Reprezentačné - Voľby prezidenta SR </t>
  </si>
  <si>
    <t>637007 - Cestovné náhrady</t>
  </si>
  <si>
    <t xml:space="preserve">637007 1 - Cestovné náhrady - Voľby do NR SR </t>
  </si>
  <si>
    <t xml:space="preserve">637007 6 - Cestovné náhrady - Voľby prezidenta SR </t>
  </si>
  <si>
    <t xml:space="preserve">637007 7 - Cestovné náhrady - Voľby do Európskeho parlamentu </t>
  </si>
  <si>
    <t xml:space="preserve">637014 1 - Stravovanie - Voľby do NR SR </t>
  </si>
  <si>
    <t xml:space="preserve">637014 6 - Stravovanie - Voľby prezidenta SR </t>
  </si>
  <si>
    <t xml:space="preserve">637014 7 - Stravovanie - Voľby do Európskeho parlamentu </t>
  </si>
  <si>
    <t xml:space="preserve">637026 1 - Odmeny a príspevky - Voľby do NR SR </t>
  </si>
  <si>
    <t xml:space="preserve">637026 6 - Odmeny a príspevky - Voľby prezidenta SR </t>
  </si>
  <si>
    <t xml:space="preserve">637026 7 - Odmeny a príspevky - Voľby do Európskeho parlamentu </t>
  </si>
  <si>
    <t>637027 1 - Odmeny zamestnancom DVP - Voľby do NR SR</t>
  </si>
  <si>
    <t xml:space="preserve">637027 6 - Odmeny zamestnancom DVP - Voľby prezidenta SR </t>
  </si>
  <si>
    <t xml:space="preserve">637027 7 - Odmeny zamestnancom DVP - Voľby do Európskeho parlamentu </t>
  </si>
  <si>
    <t xml:space="preserve">637037 - Vratky </t>
  </si>
  <si>
    <t xml:space="preserve">637037 1 - Vratky - Voľby do NR SR </t>
  </si>
  <si>
    <t xml:space="preserve">637037 6 - Vratky - Voľby prezidenta SR </t>
  </si>
  <si>
    <t xml:space="preserve">637037 7 - Vratky - Voľby do Európskeho parlamentu </t>
  </si>
  <si>
    <t>02.2.0.</t>
  </si>
  <si>
    <t>Civilná ochrana</t>
  </si>
  <si>
    <t>03.2.0.</t>
  </si>
  <si>
    <t xml:space="preserve">Ochrana pred požiarmi </t>
  </si>
  <si>
    <t xml:space="preserve">642006 30 - Dobrovoľná požiarna ochrana </t>
  </si>
  <si>
    <t>03.6.0.</t>
  </si>
  <si>
    <t xml:space="preserve">Verejný poriadok a bezpečnosť inde neklasifikovaná </t>
  </si>
  <si>
    <t>04.1.2.</t>
  </si>
  <si>
    <t>Všeobecná pracovná oblasť - MOS, AČ</t>
  </si>
  <si>
    <t>633006 130 - Pracovné náradie</t>
  </si>
  <si>
    <t xml:space="preserve">633010 - Pracovné odevy, obuv a pracovné pomôcky </t>
  </si>
  <si>
    <t>04.2.1.</t>
  </si>
  <si>
    <t>Poľnohospodárstvo - Ochrana pred povodňami - do 2018</t>
  </si>
  <si>
    <t xml:space="preserve">635 - Rutinná a štandardná údržba </t>
  </si>
  <si>
    <t>04.5.1.</t>
  </si>
  <si>
    <t xml:space="preserve">Cestná doprava </t>
  </si>
  <si>
    <t>634001 - Palivo, mazivá, oleje, špeciálne kvapaliny</t>
  </si>
  <si>
    <t xml:space="preserve">634005 - Karty, známky, poplatky </t>
  </si>
  <si>
    <t>05.1.0.</t>
  </si>
  <si>
    <t>Nakladanie s odpadmi</t>
  </si>
  <si>
    <t xml:space="preserve">633006 120 - Vrecia na separovaný zber </t>
  </si>
  <si>
    <t>637004 20 - Márius Pedersen</t>
  </si>
  <si>
    <t>637004 10 - Nehlsen-Eko</t>
  </si>
  <si>
    <t>637004 30 - Vyfako</t>
  </si>
  <si>
    <t>637004 40 - Veldes</t>
  </si>
  <si>
    <t>637004 50 - PD Nitrianska Blatnica</t>
  </si>
  <si>
    <t xml:space="preserve">637004 60 - Vývoz žumpy </t>
  </si>
  <si>
    <t xml:space="preserve">637004 70 - Unimet s.r.o. </t>
  </si>
  <si>
    <t xml:space="preserve">637012 - Poplatky a odvody - Skládka kom. Odpadu Bojná </t>
  </si>
  <si>
    <t>05.2.0.</t>
  </si>
  <si>
    <t>Nakladanie s odpadovými vodami</t>
  </si>
  <si>
    <t>05.4.0.</t>
  </si>
  <si>
    <t>Ochrana prírody a krajiny - Ochrana pred povodňami</t>
  </si>
  <si>
    <t xml:space="preserve">637004 80 - Všeobecné služby </t>
  </si>
  <si>
    <t>05.6.0.</t>
  </si>
  <si>
    <t xml:space="preserve">Ochrana životného prostredia inde neklasifikovaná </t>
  </si>
  <si>
    <t>06.1.0.</t>
  </si>
  <si>
    <t xml:space="preserve">Rozvoj bývania </t>
  </si>
  <si>
    <t>06.2.0.</t>
  </si>
  <si>
    <t xml:space="preserve">Rozvoj obcí </t>
  </si>
  <si>
    <t xml:space="preserve">621000 50 - Poistné do VŠZP - DVP </t>
  </si>
  <si>
    <t xml:space="preserve">623003 30 - Poistné do ostatných poisťovní - dohody </t>
  </si>
  <si>
    <t>06.3.0.</t>
  </si>
  <si>
    <t xml:space="preserve">Zásobovanie vodou </t>
  </si>
  <si>
    <t>06.4.0.</t>
  </si>
  <si>
    <t>Verejné osvetlenie</t>
  </si>
  <si>
    <t xml:space="preserve">637004 80 - Všeobecné služby - ostatné </t>
  </si>
  <si>
    <t>08.1.0.</t>
  </si>
  <si>
    <t xml:space="preserve">Rekreačné a športové služby </t>
  </si>
  <si>
    <t xml:space="preserve">637004 160 - Všeobecné služby - Revízie a kontroly </t>
  </si>
  <si>
    <t>642002 - Neziskovej organizácii poskytujúcej všeobecne prospešné služby</t>
  </si>
  <si>
    <t>08.2.0.</t>
  </si>
  <si>
    <t xml:space="preserve">Kultúrne služby </t>
  </si>
  <si>
    <t xml:space="preserve">633006  60- Všeobecný materiál </t>
  </si>
  <si>
    <t xml:space="preserve">637002 - Konkurzy a súťaže </t>
  </si>
  <si>
    <t xml:space="preserve">637002  10 - Stavanie mája </t>
  </si>
  <si>
    <t xml:space="preserve">637002 20 - Hodové slávnosti </t>
  </si>
  <si>
    <t>637002 30 - Karneval</t>
  </si>
  <si>
    <t xml:space="preserve">637002 40 - Hasičské podujatia </t>
  </si>
  <si>
    <t xml:space="preserve">637004 50 - Ukončenie prázdnin </t>
  </si>
  <si>
    <t xml:space="preserve">637004 160 - Revízie a kontroly </t>
  </si>
  <si>
    <t>08.3.0.</t>
  </si>
  <si>
    <t xml:space="preserve">Vysielacie a vydavateľské služby </t>
  </si>
  <si>
    <t>633018 - Licencie</t>
  </si>
  <si>
    <t>08.4.0.</t>
  </si>
  <si>
    <t xml:space="preserve">Náboženské a iné spoločenské služby </t>
  </si>
  <si>
    <t xml:space="preserve">621000 50 - Poistné do všeobecnej zdravotnej poisťovne - dohody </t>
  </si>
  <si>
    <t xml:space="preserve">623000 30 - Poistné do ostatných poisťovní - dohody </t>
  </si>
  <si>
    <t xml:space="preserve">636 - Nájomné za nájom </t>
  </si>
  <si>
    <t xml:space="preserve">636001 - Nájomné za budovy, objekty alebo ich časti </t>
  </si>
  <si>
    <t>09.1.1.</t>
  </si>
  <si>
    <t>Predprimárne vzdelávanie</t>
  </si>
  <si>
    <t>09.1.2.</t>
  </si>
  <si>
    <t>Primárne vzdelávanie</t>
  </si>
  <si>
    <t>10.2.0.</t>
  </si>
  <si>
    <t>Staroba</t>
  </si>
  <si>
    <t xml:space="preserve">611000 40- Tarifný, osobný, základný, funkčný plat - opatrovateľka </t>
  </si>
  <si>
    <t xml:space="preserve">621000  30- Poistné do všeobecnej zdravotnej poisťovne - opatrovateľka </t>
  </si>
  <si>
    <t xml:space="preserve">637016  40- Prídel do sociálneho fondu - opatrovateľka </t>
  </si>
  <si>
    <t xml:space="preserve">641009 40 - Opatrovateľská služba </t>
  </si>
  <si>
    <t>10.4.0.</t>
  </si>
  <si>
    <t xml:space="preserve">Rodina a deti </t>
  </si>
  <si>
    <t xml:space="preserve">633 - Všeobecný materiál </t>
  </si>
  <si>
    <t xml:space="preserve">633006 50 - Všeobecný materiál - hygienické potreby </t>
  </si>
  <si>
    <t xml:space="preserve">633011 - Potraviny </t>
  </si>
  <si>
    <t>Schválený rozpočet 2020</t>
  </si>
  <si>
    <t xml:space="preserve">637004 210 - Služby GDPR </t>
  </si>
  <si>
    <t xml:space="preserve">621000 4 50 - Poistné do VŠZP - SODB </t>
  </si>
  <si>
    <t xml:space="preserve">625002 4 - Na starobné poistenie - SODB </t>
  </si>
  <si>
    <t xml:space="preserve">625003 4 - Na úrazové poistenie - SODB </t>
  </si>
  <si>
    <t xml:space="preserve">625004 4 - Na invalidné poistenie - SODB </t>
  </si>
  <si>
    <t xml:space="preserve">625007 4 - Na poistenie do RFS - SODB </t>
  </si>
  <si>
    <t xml:space="preserve">632003 1 50 - Poštové služby - Voľby do NR SR </t>
  </si>
  <si>
    <t xml:space="preserve">632005 4 10 - Telekomunikačné služby - SODB </t>
  </si>
  <si>
    <t xml:space="preserve">633002 4 - Výpočtová technika - SODB </t>
  </si>
  <si>
    <t xml:space="preserve">637027 4 - Odmeny zamestnancom DVP - SODB </t>
  </si>
  <si>
    <t xml:space="preserve">633006 50 - Hygienicky a čistiaci materiál </t>
  </si>
  <si>
    <t xml:space="preserve">637004 60 - Jasličková </t>
  </si>
  <si>
    <t>131K</t>
  </si>
  <si>
    <t xml:space="preserve">633006 4 - Materiál SODB </t>
  </si>
  <si>
    <t>SPOLU KAPITÁLOVÉ PRÍJMY</t>
  </si>
  <si>
    <t xml:space="preserve">322 - Transfery v rámci verejnej správy </t>
  </si>
  <si>
    <t xml:space="preserve">322001 - Zo štátneho rozpočtu </t>
  </si>
  <si>
    <t>322008 - Od ostatných subjektov verejnej správy - MASKA</t>
  </si>
  <si>
    <t>SPOLU FINANČNÉ OPERÁCIE</t>
  </si>
  <si>
    <t>453 - Prostriedky z predchádzajúcich rokov</t>
  </si>
  <si>
    <t>453000 - Zostatok finančných prostriedkov - IPO 2017</t>
  </si>
  <si>
    <t>131H</t>
  </si>
  <si>
    <t xml:space="preserve">454 - Prevod prostriedkov z peňažných fondov </t>
  </si>
  <si>
    <t xml:space="preserve">454001 - Z rezervného fondu obce </t>
  </si>
  <si>
    <t xml:space="preserve">Výdavky - Ekonomická klasifikácia </t>
  </si>
  <si>
    <t>SPOLU KAPITÁLOVÉ VÝDAVKY</t>
  </si>
  <si>
    <t>01.1.1.</t>
  </si>
  <si>
    <t>711 - Nákup pozemkov a nehmotných aktív</t>
  </si>
  <si>
    <t>711001 - Nákup pozemkov</t>
  </si>
  <si>
    <t xml:space="preserve">716 - Prípravná a projektová dokumentácia </t>
  </si>
  <si>
    <t xml:space="preserve">716000 - Prípravná a projektová dokumentácia </t>
  </si>
  <si>
    <t>714 - Nákup dopravných prostriedkov všetkých druhov</t>
  </si>
  <si>
    <t xml:space="preserve">714004 - Nákladných vozidiel a iné - traktor, vlečka </t>
  </si>
  <si>
    <t>717 - Realizácia stavieb a ich tehnického zhodnotenia</t>
  </si>
  <si>
    <t xml:space="preserve">717001 - Realizácia nových stavieb </t>
  </si>
  <si>
    <t xml:space="preserve">717002 - Rekonštrukcia a modernizácia - cesty, chodníky </t>
  </si>
  <si>
    <t>713 - Nákup strojov, prístrojov, zariadení, techniky a náradia</t>
  </si>
  <si>
    <t>713004 -  Prev. Strojov, prístr., zar., - Kosačka</t>
  </si>
  <si>
    <t xml:space="preserve">717001 - Realizácia nových stavieb - dažďová kanalizácia </t>
  </si>
  <si>
    <t>713004 -  Prev. Strojov, prístr., zar., - Detské ihrisko</t>
  </si>
  <si>
    <t xml:space="preserve">717002 - Rekonštrukcia a modernizácia - Budova č. 140 Kabíny TJ </t>
  </si>
  <si>
    <t xml:space="preserve">11H </t>
  </si>
  <si>
    <t>717001 - Realizácia nových stavieb - Univerzálny prístrešok</t>
  </si>
  <si>
    <t xml:space="preserve">717002 - Rekonštrukcia a modernizácia - Budova MŠ </t>
  </si>
  <si>
    <t>717002 - Rekonštrukcia a modernizácia</t>
  </si>
  <si>
    <t xml:space="preserve">717002 - Rekonštrukcia a modernizácia - Dom smútku </t>
  </si>
  <si>
    <t xml:space="preserve">717002 - Rekonštrukcia a  modernizácia </t>
  </si>
  <si>
    <t>453000 - Zostatok finančných prostriedkov - SODB</t>
  </si>
  <si>
    <t>PRÍJMY 2021</t>
  </si>
  <si>
    <t xml:space="preserve"> 01.1.1.   </t>
  </si>
  <si>
    <t>01.1.2.</t>
  </si>
  <si>
    <t>VÝDAVKY 2021</t>
  </si>
  <si>
    <t>Skutočnosť    2012</t>
  </si>
  <si>
    <t>Skutočnosť    2013</t>
  </si>
  <si>
    <t>Skutočnosť    2014</t>
  </si>
  <si>
    <t>Skutočnosť    2015</t>
  </si>
  <si>
    <t>Skutočnosť    2016</t>
  </si>
  <si>
    <t>Skutočnosť    2017</t>
  </si>
  <si>
    <t>Skutočnosť 2018</t>
  </si>
  <si>
    <t xml:space="preserve">PRÍJMOVÝ ROZPOČET </t>
  </si>
  <si>
    <t xml:space="preserve">Bežné príjmy </t>
  </si>
  <si>
    <t>Kapitálové príjmy</t>
  </si>
  <si>
    <t>SPOLU BP + KP</t>
  </si>
  <si>
    <t>Príjmové finančné operácie</t>
  </si>
  <si>
    <t xml:space="preserve">Príjmy spolu: </t>
  </si>
  <si>
    <t xml:space="preserve">VÝDAVKOVÝ ROZPOČET </t>
  </si>
  <si>
    <t>Bežné výdavky</t>
  </si>
  <si>
    <t>Kapitálové výdavky</t>
  </si>
  <si>
    <t>SPOLU BV + KV</t>
  </si>
  <si>
    <t>SUMARIZÁCIA</t>
  </si>
  <si>
    <t xml:space="preserve">HOSPODÁRENIE CELKOM </t>
  </si>
  <si>
    <t>Skutočnosť 2019</t>
  </si>
  <si>
    <t>Očakávaná skutočnosť 2020</t>
  </si>
  <si>
    <t>Návrh rozpočtu zverejnený dňa: 10.11.2020</t>
  </si>
  <si>
    <t>Rozpočet schválený dňa: 04.12.2020</t>
  </si>
  <si>
    <t>Uznesením číslo 10.11./2020 písm. B bod č. 1</t>
  </si>
  <si>
    <t>Rozpočet zverejnený dňa: 09.12.2020</t>
  </si>
  <si>
    <t>Príjmový finančný rozpočet 2021</t>
  </si>
  <si>
    <t>Výdavkový finančný rozpočet 2021</t>
  </si>
  <si>
    <t xml:space="preserve"> KAPITÁLOVÉ PRÍJMY 2021</t>
  </si>
  <si>
    <t>Kapitálové výdavky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</si>
</sst>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20" x14ac:knownFonts="1">
    <font>
      <sz val="12"/>
      <color theme="1"/>
      <name val="Times New Roman"/>
      <family val="2"/>
      <charset val="238"/>
    </font>
    <font>
      <b/>
      <sz val="22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indexed="12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gradientFill degree="45">
        <stop position="0">
          <color theme="0"/>
        </stop>
        <stop position="0.5">
          <color rgb="FFFF9999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gradientFill degree="135">
        <stop position="0">
          <color theme="0"/>
        </stop>
        <stop position="0.5">
          <color rgb="FF7FDF8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7FDF8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99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9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5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8000122074037904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CCFF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66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5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2" tint="-9.8025452436902985E-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CC99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66CC"/>
        </stop>
        <stop position="1">
          <color theme="0"/>
        </stop>
      </gradient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2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5" fillId="5" borderId="1" xfId="0" applyFont="1" applyFill="1" applyBorder="1" applyAlignment="1">
      <alignment horizontal="left"/>
    </xf>
    <xf numFmtId="2" fontId="5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6" fillId="8" borderId="1" xfId="0" applyFont="1" applyFill="1" applyBorder="1" applyAlignment="1">
      <alignment wrapText="1"/>
    </xf>
    <xf numFmtId="2" fontId="6" fillId="8" borderId="1" xfId="0" applyNumberFormat="1" applyFont="1" applyFill="1" applyBorder="1" applyAlignment="1">
      <alignment wrapText="1"/>
    </xf>
    <xf numFmtId="2" fontId="6" fillId="8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2" fontId="5" fillId="3" borderId="1" xfId="0" applyNumberFormat="1" applyFont="1" applyFill="1" applyBorder="1" applyAlignment="1"/>
    <xf numFmtId="2" fontId="5" fillId="3" borderId="1" xfId="0" applyNumberFormat="1" applyFont="1" applyFill="1" applyBorder="1" applyAlignment="1">
      <alignment horizontal="right"/>
    </xf>
    <xf numFmtId="0" fontId="5" fillId="10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left"/>
    </xf>
    <xf numFmtId="2" fontId="5" fillId="10" borderId="1" xfId="0" applyNumberFormat="1" applyFont="1" applyFill="1" applyBorder="1" applyAlignment="1"/>
    <xf numFmtId="2" fontId="5" fillId="10" borderId="1" xfId="0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/>
    <xf numFmtId="2" fontId="5" fillId="11" borderId="1" xfId="0" applyNumberFormat="1" applyFont="1" applyFill="1" applyBorder="1" applyAlignment="1"/>
    <xf numFmtId="2" fontId="5" fillId="11" borderId="1" xfId="0" applyNumberFormat="1" applyFont="1" applyFill="1" applyBorder="1" applyAlignment="1">
      <alignment horizontal="right"/>
    </xf>
    <xf numFmtId="0" fontId="7" fillId="11" borderId="1" xfId="0" applyFont="1" applyFill="1" applyBorder="1"/>
    <xf numFmtId="0" fontId="7" fillId="11" borderId="1" xfId="0" applyFont="1" applyFill="1" applyBorder="1" applyAlignment="1">
      <alignment horizontal="center"/>
    </xf>
    <xf numFmtId="2" fontId="7" fillId="11" borderId="1" xfId="0" applyNumberFormat="1" applyFont="1" applyFill="1" applyBorder="1" applyAlignment="1"/>
    <xf numFmtId="2" fontId="7" fillId="11" borderId="1" xfId="0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left"/>
    </xf>
    <xf numFmtId="2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right"/>
    </xf>
    <xf numFmtId="0" fontId="0" fillId="0" borderId="0" xfId="0" applyFont="1"/>
    <xf numFmtId="2" fontId="5" fillId="0" borderId="1" xfId="0" applyNumberFormat="1" applyFont="1" applyBorder="1" applyAlignment="1"/>
    <xf numFmtId="2" fontId="5" fillId="0" borderId="1" xfId="0" applyNumberFormat="1" applyFont="1" applyBorder="1" applyAlignment="1">
      <alignment horizontal="right"/>
    </xf>
    <xf numFmtId="0" fontId="5" fillId="12" borderId="1" xfId="0" applyFont="1" applyFill="1" applyBorder="1" applyAlignment="1">
      <alignment horizontal="center"/>
    </xf>
    <xf numFmtId="3" fontId="7" fillId="12" borderId="1" xfId="0" applyNumberFormat="1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2" fontId="7" fillId="12" borderId="1" xfId="0" applyNumberFormat="1" applyFont="1" applyFill="1" applyBorder="1" applyAlignment="1"/>
    <xf numFmtId="2" fontId="7" fillId="12" borderId="1" xfId="0" applyNumberFormat="1" applyFont="1" applyFill="1" applyBorder="1" applyAlignment="1">
      <alignment horizontal="right"/>
    </xf>
    <xf numFmtId="0" fontId="0" fillId="11" borderId="0" xfId="0" applyFill="1"/>
    <xf numFmtId="0" fontId="10" fillId="0" borderId="1" xfId="0" applyFont="1" applyBorder="1" applyAlignment="1">
      <alignment horizontal="center"/>
    </xf>
    <xf numFmtId="0" fontId="11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2" fontId="11" fillId="11" borderId="1" xfId="0" applyNumberFormat="1" applyFont="1" applyFill="1" applyBorder="1" applyAlignment="1"/>
    <xf numFmtId="2" fontId="11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 applyAlignment="1">
      <alignment horizontal="center"/>
    </xf>
    <xf numFmtId="0" fontId="0" fillId="11" borderId="0" xfId="0" applyFont="1" applyFill="1"/>
    <xf numFmtId="0" fontId="8" fillId="11" borderId="1" xfId="0" applyFont="1" applyFill="1" applyBorder="1" applyAlignment="1">
      <alignment horizontal="center"/>
    </xf>
    <xf numFmtId="0" fontId="6" fillId="11" borderId="1" xfId="0" applyFont="1" applyFill="1" applyBorder="1"/>
    <xf numFmtId="2" fontId="6" fillId="11" borderId="1" xfId="0" applyNumberFormat="1" applyFont="1" applyFill="1" applyBorder="1" applyAlignment="1"/>
    <xf numFmtId="2" fontId="6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/>
    <xf numFmtId="3" fontId="5" fillId="12" borderId="1" xfId="0" applyNumberFormat="1" applyFont="1" applyFill="1" applyBorder="1" applyAlignment="1">
      <alignment horizontal="left"/>
    </xf>
    <xf numFmtId="2" fontId="5" fillId="12" borderId="1" xfId="0" applyNumberFormat="1" applyFont="1" applyFill="1" applyBorder="1" applyAlignment="1"/>
    <xf numFmtId="2" fontId="5" fillId="12" borderId="1" xfId="0" applyNumberFormat="1" applyFont="1" applyFill="1" applyBorder="1" applyAlignment="1">
      <alignment horizontal="right"/>
    </xf>
    <xf numFmtId="0" fontId="5" fillId="11" borderId="2" xfId="0" applyFont="1" applyFill="1" applyBorder="1" applyAlignment="1">
      <alignment horizontal="center"/>
    </xf>
    <xf numFmtId="0" fontId="7" fillId="11" borderId="2" xfId="0" applyFont="1" applyFill="1" applyBorder="1"/>
    <xf numFmtId="0" fontId="8" fillId="10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12" borderId="1" xfId="0" applyFont="1" applyFill="1" applyBorder="1" applyAlignment="1">
      <alignment horizontal="center"/>
    </xf>
    <xf numFmtId="0" fontId="3" fillId="11" borderId="0" xfId="0" applyFont="1" applyFill="1"/>
    <xf numFmtId="0" fontId="10" fillId="12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2" fontId="5" fillId="13" borderId="1" xfId="0" applyNumberFormat="1" applyFont="1" applyFill="1" applyBorder="1" applyAlignment="1"/>
    <xf numFmtId="2" fontId="5" fillId="13" borderId="1" xfId="0" applyNumberFormat="1" applyFont="1" applyFill="1" applyBorder="1" applyAlignment="1">
      <alignment horizontal="right"/>
    </xf>
    <xf numFmtId="0" fontId="5" fillId="12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/>
    <xf numFmtId="0" fontId="6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1" xfId="0" applyFont="1" applyBorder="1" applyAlignment="1"/>
    <xf numFmtId="3" fontId="5" fillId="10" borderId="2" xfId="0" applyNumberFormat="1" applyFont="1" applyFill="1" applyBorder="1" applyAlignment="1">
      <alignment horizontal="left"/>
    </xf>
    <xf numFmtId="3" fontId="7" fillId="12" borderId="2" xfId="0" applyNumberFormat="1" applyFont="1" applyFill="1" applyBorder="1" applyAlignment="1">
      <alignment horizontal="left"/>
    </xf>
    <xf numFmtId="164" fontId="5" fillId="0" borderId="1" xfId="0" applyNumberFormat="1" applyFont="1" applyBorder="1" applyAlignment="1"/>
    <xf numFmtId="164" fontId="7" fillId="0" borderId="1" xfId="1" applyNumberFormat="1" applyFont="1" applyBorder="1" applyAlignment="1"/>
    <xf numFmtId="2" fontId="7" fillId="0" borderId="1" xfId="1" applyNumberFormat="1" applyFont="1" applyBorder="1" applyAlignment="1"/>
    <xf numFmtId="0" fontId="6" fillId="10" borderId="1" xfId="0" applyFont="1" applyFill="1" applyBorder="1" applyAlignment="1">
      <alignment horizontal="center"/>
    </xf>
    <xf numFmtId="0" fontId="3" fillId="12" borderId="0" xfId="0" applyFont="1" applyFill="1"/>
    <xf numFmtId="2" fontId="5" fillId="14" borderId="1" xfId="0" applyNumberFormat="1" applyFont="1" applyFill="1" applyBorder="1" applyAlignment="1"/>
    <xf numFmtId="2" fontId="5" fillId="14" borderId="1" xfId="0" applyNumberFormat="1" applyFont="1" applyFill="1" applyBorder="1" applyAlignment="1">
      <alignment horizontal="right"/>
    </xf>
    <xf numFmtId="0" fontId="5" fillId="10" borderId="1" xfId="0" applyFont="1" applyFill="1" applyBorder="1"/>
    <xf numFmtId="0" fontId="5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5" fillId="15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wrapText="1"/>
    </xf>
    <xf numFmtId="0" fontId="5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2" fontId="6" fillId="17" borderId="1" xfId="0" applyNumberFormat="1" applyFont="1" applyFill="1" applyBorder="1" applyAlignment="1">
      <alignment wrapText="1"/>
    </xf>
    <xf numFmtId="2" fontId="6" fillId="17" borderId="1" xfId="0" applyNumberFormat="1" applyFont="1" applyFill="1" applyBorder="1" applyAlignment="1">
      <alignment horizontal="right" wrapText="1"/>
    </xf>
    <xf numFmtId="2" fontId="11" fillId="12" borderId="1" xfId="0" applyNumberFormat="1" applyFont="1" applyFill="1" applyBorder="1" applyAlignment="1">
      <alignment wrapText="1"/>
    </xf>
    <xf numFmtId="2" fontId="11" fillId="12" borderId="1" xfId="0" applyNumberFormat="1" applyFont="1" applyFill="1" applyBorder="1" applyAlignment="1">
      <alignment horizontal="right" wrapText="1"/>
    </xf>
    <xf numFmtId="0" fontId="5" fillId="11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 wrapText="1"/>
    </xf>
    <xf numFmtId="0" fontId="16" fillId="0" borderId="0" xfId="0" applyFont="1"/>
    <xf numFmtId="0" fontId="5" fillId="10" borderId="2" xfId="0" applyFont="1" applyFill="1" applyBorder="1" applyAlignment="1">
      <alignment horizontal="center"/>
    </xf>
    <xf numFmtId="0" fontId="6" fillId="10" borderId="1" xfId="0" applyFont="1" applyFill="1" applyBorder="1" applyAlignment="1">
      <alignment wrapText="1"/>
    </xf>
    <xf numFmtId="2" fontId="6" fillId="10" borderId="1" xfId="0" applyNumberFormat="1" applyFont="1" applyFill="1" applyBorder="1" applyAlignment="1">
      <alignment wrapText="1"/>
    </xf>
    <xf numFmtId="2" fontId="6" fillId="10" borderId="1" xfId="0" applyNumberFormat="1" applyFont="1" applyFill="1" applyBorder="1" applyAlignment="1">
      <alignment horizontal="right" wrapText="1"/>
    </xf>
    <xf numFmtId="0" fontId="5" fillId="19" borderId="1" xfId="0" applyFont="1" applyFill="1" applyBorder="1" applyAlignment="1">
      <alignment horizontal="center"/>
    </xf>
    <xf numFmtId="0" fontId="5" fillId="19" borderId="2" xfId="0" applyFont="1" applyFill="1" applyBorder="1" applyAlignment="1">
      <alignment horizontal="left"/>
    </xf>
    <xf numFmtId="2" fontId="5" fillId="19" borderId="1" xfId="0" applyNumberFormat="1" applyFont="1" applyFill="1" applyBorder="1" applyAlignment="1"/>
    <xf numFmtId="2" fontId="5" fillId="19" borderId="1" xfId="0" applyNumberFormat="1" applyFont="1" applyFill="1" applyBorder="1" applyAlignment="1">
      <alignment horizontal="right"/>
    </xf>
    <xf numFmtId="14" fontId="5" fillId="19" borderId="1" xfId="0" applyNumberFormat="1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6" fillId="14" borderId="1" xfId="0" applyFont="1" applyFill="1" applyBorder="1" applyAlignment="1">
      <alignment wrapText="1"/>
    </xf>
    <xf numFmtId="2" fontId="6" fillId="14" borderId="1" xfId="0" applyNumberFormat="1" applyFont="1" applyFill="1" applyBorder="1" applyAlignment="1">
      <alignment horizontal="right" wrapText="1"/>
    </xf>
    <xf numFmtId="0" fontId="5" fillId="20" borderId="1" xfId="0" applyFont="1" applyFill="1" applyBorder="1" applyAlignment="1">
      <alignment horizontal="center"/>
    </xf>
    <xf numFmtId="0" fontId="5" fillId="20" borderId="2" xfId="0" applyFont="1" applyFill="1" applyBorder="1" applyAlignment="1">
      <alignment horizontal="left"/>
    </xf>
    <xf numFmtId="2" fontId="5" fillId="20" borderId="1" xfId="0" applyNumberFormat="1" applyFont="1" applyFill="1" applyBorder="1" applyAlignment="1"/>
    <xf numFmtId="2" fontId="5" fillId="20" borderId="1" xfId="0" applyNumberFormat="1" applyFont="1" applyFill="1" applyBorder="1" applyAlignment="1">
      <alignment horizontal="right"/>
    </xf>
    <xf numFmtId="0" fontId="5" fillId="21" borderId="1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 wrapText="1"/>
    </xf>
    <xf numFmtId="0" fontId="5" fillId="23" borderId="2" xfId="0" applyFont="1" applyFill="1" applyBorder="1" applyAlignment="1">
      <alignment horizontal="left"/>
    </xf>
    <xf numFmtId="0" fontId="0" fillId="23" borderId="15" xfId="0" applyFill="1" applyBorder="1"/>
    <xf numFmtId="0" fontId="0" fillId="23" borderId="3" xfId="0" applyFill="1" applyBorder="1"/>
    <xf numFmtId="0" fontId="3" fillId="23" borderId="3" xfId="0" applyFont="1" applyFill="1" applyBorder="1"/>
    <xf numFmtId="0" fontId="3" fillId="23" borderId="1" xfId="0" applyFont="1" applyFill="1" applyBorder="1"/>
    <xf numFmtId="0" fontId="5" fillId="0" borderId="2" xfId="0" applyFont="1" applyFill="1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3" fillId="0" borderId="3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5" fillId="10" borderId="2" xfId="0" applyFont="1" applyFill="1" applyBorder="1" applyAlignment="1">
      <alignment horizontal="left"/>
    </xf>
    <xf numFmtId="0" fontId="0" fillId="10" borderId="15" xfId="0" applyFill="1" applyBorder="1"/>
    <xf numFmtId="0" fontId="0" fillId="10" borderId="3" xfId="0" applyFill="1" applyBorder="1"/>
    <xf numFmtId="0" fontId="3" fillId="10" borderId="1" xfId="0" applyFont="1" applyFill="1" applyBorder="1"/>
    <xf numFmtId="2" fontId="3" fillId="10" borderId="1" xfId="0" applyNumberFormat="1" applyFont="1" applyFill="1" applyBorder="1"/>
    <xf numFmtId="4" fontId="3" fillId="0" borderId="1" xfId="0" applyNumberFormat="1" applyFont="1" applyBorder="1"/>
    <xf numFmtId="0" fontId="5" fillId="24" borderId="2" xfId="0" applyFont="1" applyFill="1" applyBorder="1" applyAlignment="1">
      <alignment horizontal="left"/>
    </xf>
    <xf numFmtId="0" fontId="0" fillId="24" borderId="15" xfId="0" applyFill="1" applyBorder="1"/>
    <xf numFmtId="0" fontId="0" fillId="24" borderId="3" xfId="0" applyFill="1" applyBorder="1"/>
    <xf numFmtId="0" fontId="3" fillId="24" borderId="1" xfId="0" applyFont="1" applyFill="1" applyBorder="1"/>
    <xf numFmtId="2" fontId="3" fillId="24" borderId="1" xfId="0" applyNumberFormat="1" applyFont="1" applyFill="1" applyBorder="1"/>
    <xf numFmtId="2" fontId="3" fillId="23" borderId="1" xfId="0" applyNumberFormat="1" applyFont="1" applyFill="1" applyBorder="1"/>
    <xf numFmtId="0" fontId="0" fillId="20" borderId="15" xfId="0" applyFill="1" applyBorder="1"/>
    <xf numFmtId="0" fontId="0" fillId="20" borderId="3" xfId="0" applyFill="1" applyBorder="1"/>
    <xf numFmtId="0" fontId="3" fillId="20" borderId="1" xfId="0" applyFont="1" applyFill="1" applyBorder="1"/>
    <xf numFmtId="2" fontId="3" fillId="20" borderId="1" xfId="0" applyNumberFormat="1" applyFont="1" applyFill="1" applyBorder="1"/>
    <xf numFmtId="0" fontId="5" fillId="25" borderId="2" xfId="0" applyFont="1" applyFill="1" applyBorder="1" applyAlignment="1">
      <alignment horizontal="left"/>
    </xf>
    <xf numFmtId="0" fontId="0" fillId="25" borderId="15" xfId="0" applyFill="1" applyBorder="1"/>
    <xf numFmtId="0" fontId="0" fillId="25" borderId="3" xfId="0" applyFill="1" applyBorder="1"/>
    <xf numFmtId="0" fontId="3" fillId="25" borderId="1" xfId="0" applyFont="1" applyFill="1" applyBorder="1"/>
    <xf numFmtId="2" fontId="3" fillId="25" borderId="1" xfId="0" applyNumberFormat="1" applyFont="1" applyFill="1" applyBorder="1"/>
    <xf numFmtId="0" fontId="5" fillId="26" borderId="2" xfId="0" applyFont="1" applyFill="1" applyBorder="1" applyAlignment="1">
      <alignment horizontal="left"/>
    </xf>
    <xf numFmtId="0" fontId="0" fillId="26" borderId="15" xfId="0" applyFill="1" applyBorder="1"/>
    <xf numFmtId="0" fontId="0" fillId="26" borderId="3" xfId="0" applyFill="1" applyBorder="1"/>
    <xf numFmtId="2" fontId="3" fillId="26" borderId="1" xfId="0" applyNumberFormat="1" applyFont="1" applyFill="1" applyBorder="1"/>
    <xf numFmtId="0" fontId="3" fillId="26" borderId="1" xfId="0" applyFont="1" applyFill="1" applyBorder="1"/>
    <xf numFmtId="0" fontId="17" fillId="27" borderId="2" xfId="0" applyFont="1" applyFill="1" applyBorder="1" applyAlignment="1">
      <alignment horizontal="left"/>
    </xf>
    <xf numFmtId="0" fontId="18" fillId="27" borderId="15" xfId="0" applyFont="1" applyFill="1" applyBorder="1"/>
    <xf numFmtId="0" fontId="18" fillId="27" borderId="3" xfId="0" applyFont="1" applyFill="1" applyBorder="1"/>
    <xf numFmtId="0" fontId="19" fillId="27" borderId="1" xfId="0" applyFont="1" applyFill="1" applyBorder="1"/>
    <xf numFmtId="4" fontId="19" fillId="27" borderId="1" xfId="0" applyNumberFormat="1" applyFont="1" applyFill="1" applyBorder="1"/>
    <xf numFmtId="2" fontId="19" fillId="27" borderId="1" xfId="0" applyNumberFormat="1" applyFont="1" applyFill="1" applyBorder="1"/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9" fontId="5" fillId="22" borderId="4" xfId="0" applyNumberFormat="1" applyFont="1" applyFill="1" applyBorder="1" applyAlignment="1">
      <alignment horizontal="center" vertical="center" wrapText="1"/>
    </xf>
    <xf numFmtId="49" fontId="5" fillId="22" borderId="11" xfId="0" applyNumberFormat="1" applyFont="1" applyFill="1" applyBorder="1" applyAlignment="1">
      <alignment horizontal="center" vertical="center" wrapText="1"/>
    </xf>
    <xf numFmtId="49" fontId="5" fillId="22" borderId="1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2" borderId="6" xfId="0" applyFont="1" applyFill="1" applyBorder="1" applyAlignment="1">
      <alignment horizontal="center"/>
    </xf>
    <xf numFmtId="0" fontId="5" fillId="22" borderId="9" xfId="0" applyFont="1" applyFill="1" applyBorder="1" applyAlignment="1">
      <alignment horizontal="center"/>
    </xf>
    <xf numFmtId="0" fontId="5" fillId="22" borderId="12" xfId="0" applyFont="1" applyFill="1" applyBorder="1" applyAlignment="1">
      <alignment horizontal="center"/>
    </xf>
    <xf numFmtId="0" fontId="5" fillId="22" borderId="7" xfId="0" applyFont="1" applyFill="1" applyBorder="1" applyAlignment="1">
      <alignment horizontal="center"/>
    </xf>
    <xf numFmtId="0" fontId="5" fillId="22" borderId="0" xfId="0" applyFont="1" applyFill="1" applyBorder="1" applyAlignment="1">
      <alignment horizontal="center"/>
    </xf>
    <xf numFmtId="0" fontId="5" fillId="22" borderId="13" xfId="0" applyFont="1" applyFill="1" applyBorder="1" applyAlignment="1">
      <alignment horizontal="center"/>
    </xf>
    <xf numFmtId="49" fontId="5" fillId="22" borderId="7" xfId="0" applyNumberFormat="1" applyFont="1" applyFill="1" applyBorder="1" applyAlignment="1">
      <alignment horizontal="center" vertical="center" wrapText="1"/>
    </xf>
    <xf numFmtId="49" fontId="5" fillId="22" borderId="0" xfId="0" applyNumberFormat="1" applyFont="1" applyFill="1" applyBorder="1" applyAlignment="1">
      <alignment horizontal="center" vertical="center" wrapText="1"/>
    </xf>
    <xf numFmtId="49" fontId="5" fillId="22" borderId="13" xfId="0" applyNumberFormat="1" applyFont="1" applyFill="1" applyBorder="1" applyAlignment="1">
      <alignment horizontal="center" vertical="center" wrapText="1"/>
    </xf>
    <xf numFmtId="0" fontId="5" fillId="22" borderId="8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5" xfId="0" applyFont="1" applyFill="1" applyBorder="1" applyAlignment="1">
      <alignment horizontal="center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opLeftCell="A100" zoomScale="140" zoomScaleNormal="140" workbookViewId="0">
      <selection activeCell="A14" sqref="A14"/>
    </sheetView>
  </sheetViews>
  <sheetFormatPr defaultRowHeight="15.75" x14ac:dyDescent="0.25"/>
  <cols>
    <col min="1" max="1" width="50.75" customWidth="1"/>
    <col min="3" max="3" width="11.875" customWidth="1"/>
    <col min="4" max="4" width="10.75" customWidth="1"/>
    <col min="5" max="5" width="12" customWidth="1"/>
    <col min="6" max="6" width="12.125" customWidth="1"/>
    <col min="7" max="7" width="10.75" customWidth="1"/>
    <col min="8" max="9" width="11.25" customWidth="1"/>
  </cols>
  <sheetData>
    <row r="1" spans="1:9" ht="27.75" x14ac:dyDescent="0.4">
      <c r="A1" s="1" t="s">
        <v>493</v>
      </c>
      <c r="B1" s="2"/>
      <c r="C1" s="3"/>
      <c r="D1" s="3"/>
      <c r="E1" s="4"/>
      <c r="F1" s="5"/>
    </row>
    <row r="2" spans="1:9" ht="28.5" thickBot="1" x14ac:dyDescent="0.45">
      <c r="A2" s="4"/>
      <c r="B2" s="6"/>
      <c r="C2" s="4"/>
      <c r="D2" s="4"/>
      <c r="E2" s="1"/>
      <c r="F2" s="7"/>
      <c r="G2" s="3"/>
      <c r="H2" s="4"/>
      <c r="I2" s="5"/>
    </row>
    <row r="3" spans="1:9" ht="45" thickTop="1" thickBot="1" x14ac:dyDescent="0.3">
      <c r="A3" s="8" t="s">
        <v>0</v>
      </c>
      <c r="B3" s="8" t="s">
        <v>1</v>
      </c>
      <c r="C3" s="9" t="s">
        <v>2</v>
      </c>
      <c r="D3" s="9" t="s">
        <v>101</v>
      </c>
      <c r="E3" s="9" t="s">
        <v>102</v>
      </c>
      <c r="F3" s="9" t="s">
        <v>103</v>
      </c>
      <c r="G3" s="9" t="s">
        <v>3</v>
      </c>
      <c r="H3" s="9" t="s">
        <v>4</v>
      </c>
      <c r="I3" s="9" t="s">
        <v>104</v>
      </c>
    </row>
    <row r="4" spans="1:9" ht="17.25" thickTop="1" thickBot="1" x14ac:dyDescent="0.3">
      <c r="A4" s="10" t="s">
        <v>5</v>
      </c>
      <c r="B4" s="11">
        <v>41</v>
      </c>
      <c r="C4" s="12">
        <v>96673.59</v>
      </c>
      <c r="D4" s="12">
        <f t="shared" ref="D4:I4" si="0">D5+D26+D79</f>
        <v>104249.17</v>
      </c>
      <c r="E4" s="12">
        <f t="shared" si="0"/>
        <v>106165</v>
      </c>
      <c r="F4" s="12">
        <f t="shared" si="0"/>
        <v>106170</v>
      </c>
      <c r="G4" s="12">
        <f t="shared" si="0"/>
        <v>107400</v>
      </c>
      <c r="H4" s="12">
        <f t="shared" si="0"/>
        <v>106400</v>
      </c>
      <c r="I4" s="12">
        <f t="shared" si="0"/>
        <v>106400</v>
      </c>
    </row>
    <row r="5" spans="1:9" ht="17.25" thickTop="1" thickBot="1" x14ac:dyDescent="0.3">
      <c r="A5" s="13" t="s">
        <v>6</v>
      </c>
      <c r="B5" s="14">
        <v>41</v>
      </c>
      <c r="C5" s="15">
        <v>85273.01999999999</v>
      </c>
      <c r="D5" s="15">
        <f t="shared" ref="D5:I5" si="1">D6+D8+D16</f>
        <v>90606.67</v>
      </c>
      <c r="E5" s="15">
        <f t="shared" si="1"/>
        <v>91675</v>
      </c>
      <c r="F5" s="15">
        <f t="shared" si="1"/>
        <v>89810</v>
      </c>
      <c r="G5" s="15">
        <f t="shared" si="1"/>
        <v>89860</v>
      </c>
      <c r="H5" s="15">
        <f t="shared" si="1"/>
        <v>89860</v>
      </c>
      <c r="I5" s="15">
        <f t="shared" si="1"/>
        <v>89860</v>
      </c>
    </row>
    <row r="6" spans="1:9" ht="17.25" thickTop="1" thickBot="1" x14ac:dyDescent="0.3">
      <c r="A6" s="16" t="s">
        <v>7</v>
      </c>
      <c r="B6" s="17">
        <v>41</v>
      </c>
      <c r="C6" s="18">
        <v>68699.59</v>
      </c>
      <c r="D6" s="18">
        <v>73925.399999999994</v>
      </c>
      <c r="E6" s="18">
        <v>74225</v>
      </c>
      <c r="F6" s="18">
        <v>72260</v>
      </c>
      <c r="G6" s="18">
        <v>72260</v>
      </c>
      <c r="H6" s="18">
        <v>72260</v>
      </c>
      <c r="I6" s="18">
        <v>72260</v>
      </c>
    </row>
    <row r="7" spans="1:9" ht="17.25" thickTop="1" thickBot="1" x14ac:dyDescent="0.3">
      <c r="A7" s="19" t="s">
        <v>8</v>
      </c>
      <c r="B7" s="20">
        <v>41</v>
      </c>
      <c r="C7" s="21">
        <v>68699.59</v>
      </c>
      <c r="D7" s="21">
        <v>73925.399999999994</v>
      </c>
      <c r="E7" s="21">
        <v>74225</v>
      </c>
      <c r="F7" s="21">
        <v>72260</v>
      </c>
      <c r="G7" s="21">
        <v>7260</v>
      </c>
      <c r="H7" s="21"/>
      <c r="I7" s="21"/>
    </row>
    <row r="8" spans="1:9" ht="17.25" thickTop="1" thickBot="1" x14ac:dyDescent="0.3">
      <c r="A8" s="22" t="s">
        <v>9</v>
      </c>
      <c r="B8" s="17">
        <v>41</v>
      </c>
      <c r="C8" s="18">
        <v>11577.93</v>
      </c>
      <c r="D8" s="18">
        <f>D9+D12+D15</f>
        <v>11582.77</v>
      </c>
      <c r="E8" s="18">
        <v>11510</v>
      </c>
      <c r="F8" s="18">
        <v>11510</v>
      </c>
      <c r="G8" s="18">
        <v>11510</v>
      </c>
      <c r="H8" s="18">
        <v>11510</v>
      </c>
      <c r="I8" s="18">
        <v>11510</v>
      </c>
    </row>
    <row r="9" spans="1:9" ht="17.25" thickTop="1" thickBot="1" x14ac:dyDescent="0.3">
      <c r="A9" s="19" t="s">
        <v>10</v>
      </c>
      <c r="B9" s="20">
        <v>41</v>
      </c>
      <c r="C9" s="23">
        <v>9089.08</v>
      </c>
      <c r="D9" s="23">
        <v>9082.6</v>
      </c>
      <c r="E9" s="23">
        <v>9100</v>
      </c>
      <c r="F9" s="23">
        <v>9100</v>
      </c>
      <c r="G9" s="23">
        <v>9100</v>
      </c>
      <c r="H9" s="23"/>
      <c r="I9" s="23"/>
    </row>
    <row r="10" spans="1:9" ht="17.25" thickTop="1" thickBot="1" x14ac:dyDescent="0.3">
      <c r="A10" s="24" t="s">
        <v>11</v>
      </c>
      <c r="B10" s="25">
        <v>41</v>
      </c>
      <c r="C10" s="21">
        <v>8087.02</v>
      </c>
      <c r="D10" s="21">
        <v>8087.02</v>
      </c>
      <c r="E10" s="21">
        <v>8000</v>
      </c>
      <c r="F10" s="21">
        <v>8000</v>
      </c>
      <c r="G10" s="21">
        <v>8000</v>
      </c>
      <c r="H10" s="21"/>
      <c r="I10" s="21"/>
    </row>
    <row r="11" spans="1:9" ht="17.25" thickTop="1" thickBot="1" x14ac:dyDescent="0.3">
      <c r="A11" s="24" t="s">
        <v>12</v>
      </c>
      <c r="B11" s="25">
        <v>41</v>
      </c>
      <c r="C11" s="21">
        <v>1002.06</v>
      </c>
      <c r="D11" s="21">
        <v>995.58</v>
      </c>
      <c r="E11" s="21">
        <v>1100</v>
      </c>
      <c r="F11" s="21">
        <v>1100</v>
      </c>
      <c r="G11" s="21">
        <v>1100</v>
      </c>
      <c r="H11" s="21"/>
      <c r="I11" s="21"/>
    </row>
    <row r="12" spans="1:9" ht="17.25" thickTop="1" thickBot="1" x14ac:dyDescent="0.3">
      <c r="A12" s="19" t="s">
        <v>13</v>
      </c>
      <c r="B12" s="20">
        <v>41</v>
      </c>
      <c r="C12" s="23">
        <v>2477.67</v>
      </c>
      <c r="D12" s="23">
        <v>2488.9899999999998</v>
      </c>
      <c r="E12" s="23">
        <v>2400</v>
      </c>
      <c r="F12" s="23">
        <v>2400</v>
      </c>
      <c r="G12" s="23">
        <v>2400</v>
      </c>
      <c r="H12" s="23"/>
      <c r="I12" s="23"/>
    </row>
    <row r="13" spans="1:9" ht="17.25" thickTop="1" thickBot="1" x14ac:dyDescent="0.3">
      <c r="A13" s="24" t="s">
        <v>14</v>
      </c>
      <c r="B13" s="25">
        <v>41</v>
      </c>
      <c r="C13" s="21">
        <v>593.48</v>
      </c>
      <c r="D13" s="21">
        <v>593.14</v>
      </c>
      <c r="E13" s="21">
        <v>500</v>
      </c>
      <c r="F13" s="21">
        <v>500</v>
      </c>
      <c r="G13" s="21">
        <v>500</v>
      </c>
      <c r="H13" s="21"/>
      <c r="I13" s="21"/>
    </row>
    <row r="14" spans="1:9" ht="17.25" thickTop="1" thickBot="1" x14ac:dyDescent="0.3">
      <c r="A14" s="24" t="s">
        <v>15</v>
      </c>
      <c r="B14" s="25">
        <v>41</v>
      </c>
      <c r="C14" s="21">
        <v>1884.19</v>
      </c>
      <c r="D14" s="21">
        <v>1895.85</v>
      </c>
      <c r="E14" s="21">
        <v>1900</v>
      </c>
      <c r="F14" s="21">
        <v>1900</v>
      </c>
      <c r="G14" s="21">
        <v>1900</v>
      </c>
      <c r="H14" s="21"/>
      <c r="I14" s="21"/>
    </row>
    <row r="15" spans="1:9" ht="17.25" thickTop="1" thickBot="1" x14ac:dyDescent="0.3">
      <c r="A15" s="19" t="s">
        <v>16</v>
      </c>
      <c r="B15" s="20">
        <v>41</v>
      </c>
      <c r="C15" s="23">
        <v>11.18</v>
      </c>
      <c r="D15" s="23">
        <v>11.18</v>
      </c>
      <c r="E15" s="23">
        <v>10</v>
      </c>
      <c r="F15" s="23">
        <v>10</v>
      </c>
      <c r="G15" s="23">
        <v>10</v>
      </c>
      <c r="H15" s="23"/>
      <c r="I15" s="23"/>
    </row>
    <row r="16" spans="1:9" ht="17.25" thickTop="1" thickBot="1" x14ac:dyDescent="0.3">
      <c r="A16" s="16" t="s">
        <v>17</v>
      </c>
      <c r="B16" s="17">
        <v>41</v>
      </c>
      <c r="C16" s="18">
        <v>4995.5</v>
      </c>
      <c r="D16" s="18">
        <v>5098.5</v>
      </c>
      <c r="E16" s="18">
        <v>5940</v>
      </c>
      <c r="F16" s="18">
        <v>6040</v>
      </c>
      <c r="G16" s="18">
        <v>6090</v>
      </c>
      <c r="H16" s="18">
        <v>6090</v>
      </c>
      <c r="I16" s="18">
        <v>6090</v>
      </c>
    </row>
    <row r="17" spans="1:9" ht="17.25" thickTop="1" thickBot="1" x14ac:dyDescent="0.3">
      <c r="A17" s="26" t="s">
        <v>18</v>
      </c>
      <c r="B17" s="27">
        <v>41</v>
      </c>
      <c r="C17" s="28">
        <v>4995.5</v>
      </c>
      <c r="D17" s="28">
        <f>D18+D21+D22+D23</f>
        <v>5098.5</v>
      </c>
      <c r="E17" s="28">
        <f>E18+E21+E22+E23</f>
        <v>5940</v>
      </c>
      <c r="F17" s="28">
        <f>F18+F21+F22+F23</f>
        <v>6040</v>
      </c>
      <c r="G17" s="28">
        <v>6090</v>
      </c>
      <c r="H17" s="28"/>
      <c r="I17" s="28"/>
    </row>
    <row r="18" spans="1:9" ht="17.25" thickTop="1" thickBot="1" x14ac:dyDescent="0.3">
      <c r="A18" s="19" t="s">
        <v>19</v>
      </c>
      <c r="B18" s="20">
        <v>41</v>
      </c>
      <c r="C18" s="23">
        <v>156</v>
      </c>
      <c r="D18" s="23">
        <v>144</v>
      </c>
      <c r="E18" s="23">
        <v>170</v>
      </c>
      <c r="F18" s="23">
        <v>170</v>
      </c>
      <c r="G18" s="23">
        <v>170</v>
      </c>
      <c r="H18" s="23"/>
      <c r="I18" s="23"/>
    </row>
    <row r="19" spans="1:9" ht="17.25" thickTop="1" thickBot="1" x14ac:dyDescent="0.3">
      <c r="A19" s="24" t="s">
        <v>20</v>
      </c>
      <c r="B19" s="25">
        <v>41</v>
      </c>
      <c r="C19" s="21">
        <v>6</v>
      </c>
      <c r="D19" s="21">
        <v>0</v>
      </c>
      <c r="E19" s="21">
        <v>10</v>
      </c>
      <c r="F19" s="21">
        <v>10</v>
      </c>
      <c r="G19" s="21">
        <v>10</v>
      </c>
      <c r="H19" s="21"/>
      <c r="I19" s="21"/>
    </row>
    <row r="20" spans="1:9" ht="17.25" thickTop="1" thickBot="1" x14ac:dyDescent="0.3">
      <c r="A20" s="24" t="s">
        <v>21</v>
      </c>
      <c r="B20" s="25">
        <v>41</v>
      </c>
      <c r="C20" s="21">
        <v>150</v>
      </c>
      <c r="D20" s="21">
        <v>144</v>
      </c>
      <c r="E20" s="21">
        <v>160</v>
      </c>
      <c r="F20" s="21">
        <v>160</v>
      </c>
      <c r="G20" s="21">
        <v>160</v>
      </c>
      <c r="H20" s="21"/>
      <c r="I20" s="21"/>
    </row>
    <row r="21" spans="1:9" ht="17.25" thickTop="1" thickBot="1" x14ac:dyDescent="0.3">
      <c r="A21" s="19" t="s">
        <v>22</v>
      </c>
      <c r="B21" s="20">
        <v>41</v>
      </c>
      <c r="C21" s="23">
        <v>67</v>
      </c>
      <c r="D21" s="23">
        <v>67</v>
      </c>
      <c r="E21" s="23">
        <v>70</v>
      </c>
      <c r="F21" s="23">
        <v>70</v>
      </c>
      <c r="G21" s="23">
        <v>70</v>
      </c>
      <c r="H21" s="23"/>
      <c r="I21" s="23"/>
    </row>
    <row r="22" spans="1:9" ht="17.25" thickTop="1" thickBot="1" x14ac:dyDescent="0.3">
      <c r="A22" s="19" t="s">
        <v>23</v>
      </c>
      <c r="B22" s="20">
        <v>41</v>
      </c>
      <c r="C22" s="23">
        <v>182.5</v>
      </c>
      <c r="D22" s="23">
        <v>182.5</v>
      </c>
      <c r="E22" s="23">
        <v>200</v>
      </c>
      <c r="F22" s="23">
        <v>200</v>
      </c>
      <c r="G22" s="23">
        <v>200</v>
      </c>
      <c r="H22" s="23"/>
      <c r="I22" s="23"/>
    </row>
    <row r="23" spans="1:9" ht="17.25" thickTop="1" thickBot="1" x14ac:dyDescent="0.3">
      <c r="A23" s="29" t="s">
        <v>24</v>
      </c>
      <c r="B23" s="30">
        <v>41</v>
      </c>
      <c r="C23" s="23">
        <v>4590</v>
      </c>
      <c r="D23" s="23">
        <v>4705</v>
      </c>
      <c r="E23" s="23">
        <v>5500</v>
      </c>
      <c r="F23" s="23">
        <v>5600</v>
      </c>
      <c r="G23" s="23">
        <v>5650</v>
      </c>
      <c r="H23" s="23"/>
      <c r="I23" s="23"/>
    </row>
    <row r="24" spans="1:9" ht="17.25" thickTop="1" thickBot="1" x14ac:dyDescent="0.3">
      <c r="A24" s="24" t="s">
        <v>25</v>
      </c>
      <c r="B24" s="25">
        <v>41</v>
      </c>
      <c r="C24" s="21">
        <v>500</v>
      </c>
      <c r="D24" s="21">
        <v>500</v>
      </c>
      <c r="E24" s="21">
        <v>500</v>
      </c>
      <c r="F24" s="21">
        <v>600</v>
      </c>
      <c r="G24" s="21">
        <v>650</v>
      </c>
      <c r="H24" s="21"/>
      <c r="I24" s="21"/>
    </row>
    <row r="25" spans="1:9" ht="17.25" thickTop="1" thickBot="1" x14ac:dyDescent="0.3">
      <c r="A25" s="24" t="s">
        <v>26</v>
      </c>
      <c r="B25" s="25">
        <v>41</v>
      </c>
      <c r="C25" s="21">
        <v>4090</v>
      </c>
      <c r="D25" s="21">
        <v>4205</v>
      </c>
      <c r="E25" s="21">
        <v>5000</v>
      </c>
      <c r="F25" s="21">
        <v>5000</v>
      </c>
      <c r="G25" s="21">
        <v>5000</v>
      </c>
      <c r="H25" s="21"/>
      <c r="I25" s="21"/>
    </row>
    <row r="26" spans="1:9" ht="17.25" thickTop="1" thickBot="1" x14ac:dyDescent="0.3">
      <c r="A26" s="31" t="s">
        <v>27</v>
      </c>
      <c r="B26" s="14">
        <v>41</v>
      </c>
      <c r="C26" s="15">
        <v>10241.710000000001</v>
      </c>
      <c r="D26" s="15">
        <f t="shared" ref="D26:I26" si="2">D27+D41+D69+D73</f>
        <v>11021.490000000002</v>
      </c>
      <c r="E26" s="15">
        <f t="shared" si="2"/>
        <v>12145</v>
      </c>
      <c r="F26" s="15">
        <f t="shared" si="2"/>
        <v>13195</v>
      </c>
      <c r="G26" s="15">
        <f t="shared" si="2"/>
        <v>14125</v>
      </c>
      <c r="H26" s="15">
        <f t="shared" si="2"/>
        <v>14125</v>
      </c>
      <c r="I26" s="15">
        <f t="shared" si="2"/>
        <v>14125</v>
      </c>
    </row>
    <row r="27" spans="1:9" ht="17.25" thickTop="1" thickBot="1" x14ac:dyDescent="0.3">
      <c r="A27" s="32" t="s">
        <v>28</v>
      </c>
      <c r="B27" s="33">
        <v>41</v>
      </c>
      <c r="C27" s="34">
        <v>7188.76</v>
      </c>
      <c r="D27" s="34">
        <v>7129.26</v>
      </c>
      <c r="E27" s="34">
        <v>7010</v>
      </c>
      <c r="F27" s="34">
        <v>8060</v>
      </c>
      <c r="G27" s="34">
        <v>9410</v>
      </c>
      <c r="H27" s="34">
        <v>9410</v>
      </c>
      <c r="I27" s="34">
        <v>9410</v>
      </c>
    </row>
    <row r="28" spans="1:9" ht="17.25" thickTop="1" thickBot="1" x14ac:dyDescent="0.3">
      <c r="A28" s="35" t="s">
        <v>29</v>
      </c>
      <c r="B28" s="36">
        <v>41</v>
      </c>
      <c r="C28" s="37">
        <v>7188.76</v>
      </c>
      <c r="D28" s="37">
        <f>D29+D33+D39</f>
        <v>7129.26</v>
      </c>
      <c r="E28" s="37">
        <v>7010</v>
      </c>
      <c r="F28" s="37">
        <f>F29+F33+F39</f>
        <v>8060</v>
      </c>
      <c r="G28" s="37">
        <f>G29+G33+G39</f>
        <v>9410</v>
      </c>
      <c r="H28" s="37"/>
      <c r="I28" s="37"/>
    </row>
    <row r="29" spans="1:9" ht="17.25" thickTop="1" thickBot="1" x14ac:dyDescent="0.3">
      <c r="A29" s="19" t="s">
        <v>30</v>
      </c>
      <c r="B29" s="20">
        <v>41</v>
      </c>
      <c r="C29" s="23">
        <v>2806.46</v>
      </c>
      <c r="D29" s="23">
        <v>2806.46</v>
      </c>
      <c r="E29" s="23">
        <v>2760</v>
      </c>
      <c r="F29" s="23">
        <v>2760</v>
      </c>
      <c r="G29" s="23">
        <v>2760</v>
      </c>
      <c r="H29" s="23"/>
      <c r="I29" s="23"/>
    </row>
    <row r="30" spans="1:9" ht="17.25" thickTop="1" thickBot="1" x14ac:dyDescent="0.3">
      <c r="A30" s="24" t="s">
        <v>31</v>
      </c>
      <c r="B30" s="25">
        <v>41</v>
      </c>
      <c r="C30" s="21">
        <v>2700</v>
      </c>
      <c r="D30" s="21">
        <v>2700</v>
      </c>
      <c r="E30" s="21">
        <v>2700</v>
      </c>
      <c r="F30" s="21">
        <v>2700</v>
      </c>
      <c r="G30" s="21">
        <v>2700</v>
      </c>
      <c r="H30" s="21"/>
      <c r="I30" s="21"/>
    </row>
    <row r="31" spans="1:9" ht="17.25" thickTop="1" thickBot="1" x14ac:dyDescent="0.3">
      <c r="A31" s="24" t="s">
        <v>32</v>
      </c>
      <c r="B31" s="25">
        <v>41</v>
      </c>
      <c r="C31" s="21">
        <v>100.93</v>
      </c>
      <c r="D31" s="21">
        <v>100.93</v>
      </c>
      <c r="E31" s="21">
        <v>50</v>
      </c>
      <c r="F31" s="21">
        <v>50</v>
      </c>
      <c r="G31" s="21">
        <v>50</v>
      </c>
      <c r="H31" s="21"/>
      <c r="I31" s="21"/>
    </row>
    <row r="32" spans="1:9" ht="17.25" thickTop="1" thickBot="1" x14ac:dyDescent="0.3">
      <c r="A32" s="24" t="s">
        <v>33</v>
      </c>
      <c r="B32" s="25">
        <v>41</v>
      </c>
      <c r="C32" s="21">
        <v>5.53</v>
      </c>
      <c r="D32" s="21">
        <v>5.53</v>
      </c>
      <c r="E32" s="21">
        <v>10</v>
      </c>
      <c r="F32" s="21">
        <v>10</v>
      </c>
      <c r="G32" s="21">
        <v>10</v>
      </c>
      <c r="H32" s="21"/>
      <c r="I32" s="21"/>
    </row>
    <row r="33" spans="1:9" ht="17.25" thickTop="1" thickBot="1" x14ac:dyDescent="0.3">
      <c r="A33" s="19" t="s">
        <v>34</v>
      </c>
      <c r="B33" s="20">
        <v>41</v>
      </c>
      <c r="C33" s="23">
        <v>4382.3</v>
      </c>
      <c r="D33" s="23">
        <v>4322.8</v>
      </c>
      <c r="E33" s="23">
        <f>E34+E35+E36+E37+E38</f>
        <v>4200</v>
      </c>
      <c r="F33" s="23">
        <v>5250</v>
      </c>
      <c r="G33" s="23">
        <f>G34+G35+G36+G37+G38</f>
        <v>6600</v>
      </c>
      <c r="H33" s="23"/>
      <c r="I33" s="23"/>
    </row>
    <row r="34" spans="1:9" ht="17.25" thickTop="1" thickBot="1" x14ac:dyDescent="0.3">
      <c r="A34" s="24" t="s">
        <v>35</v>
      </c>
      <c r="B34" s="25">
        <v>41</v>
      </c>
      <c r="C34" s="21">
        <v>389.43</v>
      </c>
      <c r="D34" s="21">
        <v>0</v>
      </c>
      <c r="E34" s="21">
        <v>300</v>
      </c>
      <c r="F34" s="21">
        <v>1350</v>
      </c>
      <c r="G34" s="21">
        <v>3600</v>
      </c>
      <c r="H34" s="21"/>
      <c r="I34" s="21"/>
    </row>
    <row r="35" spans="1:9" ht="17.25" thickTop="1" thickBot="1" x14ac:dyDescent="0.3">
      <c r="A35" s="24" t="s">
        <v>36</v>
      </c>
      <c r="B35" s="25">
        <v>41</v>
      </c>
      <c r="C35" s="21">
        <v>967.87</v>
      </c>
      <c r="D35" s="21">
        <v>1747.8</v>
      </c>
      <c r="E35" s="21">
        <v>1700</v>
      </c>
      <c r="F35" s="21">
        <v>1700</v>
      </c>
      <c r="G35" s="21">
        <v>1800</v>
      </c>
      <c r="H35" s="21"/>
      <c r="I35" s="21"/>
    </row>
    <row r="36" spans="1:9" ht="17.25" thickTop="1" thickBot="1" x14ac:dyDescent="0.3">
      <c r="A36" s="24" t="s">
        <v>37</v>
      </c>
      <c r="B36" s="25">
        <v>41</v>
      </c>
      <c r="C36" s="21">
        <v>3005</v>
      </c>
      <c r="D36" s="21">
        <v>2535</v>
      </c>
      <c r="E36" s="21">
        <v>2000</v>
      </c>
      <c r="F36" s="21">
        <v>2000</v>
      </c>
      <c r="G36" s="21">
        <v>1000</v>
      </c>
      <c r="H36" s="21"/>
      <c r="I36" s="21"/>
    </row>
    <row r="37" spans="1:9" ht="17.25" thickTop="1" thickBot="1" x14ac:dyDescent="0.3">
      <c r="A37" s="24" t="s">
        <v>38</v>
      </c>
      <c r="B37" s="25">
        <v>41</v>
      </c>
      <c r="C37" s="21">
        <v>0</v>
      </c>
      <c r="D37" s="21">
        <v>0</v>
      </c>
      <c r="E37" s="21">
        <v>100</v>
      </c>
      <c r="F37" s="21">
        <v>100</v>
      </c>
      <c r="G37" s="21">
        <v>100</v>
      </c>
      <c r="H37" s="21"/>
      <c r="I37" s="21"/>
    </row>
    <row r="38" spans="1:9" ht="17.25" thickTop="1" thickBot="1" x14ac:dyDescent="0.3">
      <c r="A38" s="24" t="s">
        <v>39</v>
      </c>
      <c r="B38" s="25">
        <v>41</v>
      </c>
      <c r="C38" s="21">
        <v>20</v>
      </c>
      <c r="D38" s="21">
        <v>40</v>
      </c>
      <c r="E38" s="21">
        <v>100</v>
      </c>
      <c r="F38" s="21">
        <v>100</v>
      </c>
      <c r="G38" s="21">
        <v>100</v>
      </c>
      <c r="H38" s="21"/>
      <c r="I38" s="21"/>
    </row>
    <row r="39" spans="1:9" ht="17.25" thickTop="1" thickBot="1" x14ac:dyDescent="0.3">
      <c r="A39" s="38" t="s">
        <v>40</v>
      </c>
      <c r="B39" s="39">
        <v>41</v>
      </c>
      <c r="C39" s="40">
        <v>0</v>
      </c>
      <c r="D39" s="40">
        <v>0</v>
      </c>
      <c r="E39" s="40">
        <v>50</v>
      </c>
      <c r="F39" s="40">
        <v>50</v>
      </c>
      <c r="G39" s="40">
        <v>50</v>
      </c>
      <c r="H39" s="40"/>
      <c r="I39" s="40"/>
    </row>
    <row r="40" spans="1:9" ht="17.25" thickTop="1" thickBot="1" x14ac:dyDescent="0.3">
      <c r="A40" s="24" t="s">
        <v>41</v>
      </c>
      <c r="B40" s="25">
        <v>41</v>
      </c>
      <c r="C40" s="21">
        <v>0</v>
      </c>
      <c r="D40" s="21">
        <v>0</v>
      </c>
      <c r="E40" s="21">
        <v>50</v>
      </c>
      <c r="F40" s="21">
        <v>50</v>
      </c>
      <c r="G40" s="21">
        <v>50</v>
      </c>
      <c r="H40" s="21"/>
      <c r="I40" s="21"/>
    </row>
    <row r="41" spans="1:9" ht="17.25" thickTop="1" thickBot="1" x14ac:dyDescent="0.3">
      <c r="A41" s="16" t="s">
        <v>42</v>
      </c>
      <c r="B41" s="17">
        <v>41</v>
      </c>
      <c r="C41" s="18">
        <v>1393.42</v>
      </c>
      <c r="D41" s="18">
        <f>D42+D49+D51+D67</f>
        <v>1498.52</v>
      </c>
      <c r="E41" s="18">
        <f>E42+E49+E51+E67</f>
        <v>2920</v>
      </c>
      <c r="F41" s="18">
        <f>F42+F49+F51+F67</f>
        <v>2920</v>
      </c>
      <c r="G41" s="18">
        <f>G42+G49+G51+G67</f>
        <v>2950</v>
      </c>
      <c r="H41" s="18">
        <v>2950</v>
      </c>
      <c r="I41" s="18">
        <v>2950</v>
      </c>
    </row>
    <row r="42" spans="1:9" ht="17.25" thickTop="1" thickBot="1" x14ac:dyDescent="0.3">
      <c r="A42" s="26" t="s">
        <v>43</v>
      </c>
      <c r="B42" s="27">
        <v>41</v>
      </c>
      <c r="C42" s="28">
        <v>756</v>
      </c>
      <c r="D42" s="28">
        <v>586.5</v>
      </c>
      <c r="E42" s="28">
        <v>820</v>
      </c>
      <c r="F42" s="28">
        <v>820</v>
      </c>
      <c r="G42" s="28">
        <v>900</v>
      </c>
      <c r="H42" s="28">
        <v>900</v>
      </c>
      <c r="I42" s="28">
        <v>900</v>
      </c>
    </row>
    <row r="43" spans="1:9" ht="17.25" thickTop="1" thickBot="1" x14ac:dyDescent="0.3">
      <c r="A43" s="19" t="s">
        <v>44</v>
      </c>
      <c r="B43" s="20">
        <v>41</v>
      </c>
      <c r="C43" s="23">
        <v>756</v>
      </c>
      <c r="D43" s="23">
        <v>586.5</v>
      </c>
      <c r="E43" s="23">
        <v>820</v>
      </c>
      <c r="F43" s="23">
        <v>820</v>
      </c>
      <c r="G43" s="23">
        <f>G44+G45+G46+G47+G48</f>
        <v>900</v>
      </c>
      <c r="H43" s="23"/>
      <c r="I43" s="23"/>
    </row>
    <row r="44" spans="1:9" ht="17.25" thickTop="1" thickBot="1" x14ac:dyDescent="0.3">
      <c r="A44" s="24" t="s">
        <v>45</v>
      </c>
      <c r="B44" s="25">
        <v>41</v>
      </c>
      <c r="C44" s="21">
        <v>454</v>
      </c>
      <c r="D44" s="21">
        <v>379</v>
      </c>
      <c r="E44" s="21">
        <v>400</v>
      </c>
      <c r="F44" s="21">
        <v>400</v>
      </c>
      <c r="G44" s="21">
        <v>400</v>
      </c>
      <c r="H44" s="21"/>
      <c r="I44" s="21"/>
    </row>
    <row r="45" spans="1:9" ht="17.25" thickTop="1" thickBot="1" x14ac:dyDescent="0.3">
      <c r="A45" s="24" t="s">
        <v>46</v>
      </c>
      <c r="B45" s="25">
        <v>41</v>
      </c>
      <c r="C45" s="21">
        <v>185</v>
      </c>
      <c r="D45" s="21">
        <v>150</v>
      </c>
      <c r="E45" s="21">
        <v>200</v>
      </c>
      <c r="F45" s="21">
        <v>200</v>
      </c>
      <c r="G45" s="21">
        <v>300</v>
      </c>
      <c r="H45" s="21"/>
      <c r="I45" s="21"/>
    </row>
    <row r="46" spans="1:9" ht="17.25" thickTop="1" thickBot="1" x14ac:dyDescent="0.3">
      <c r="A46" s="24" t="s">
        <v>47</v>
      </c>
      <c r="B46" s="25">
        <v>41</v>
      </c>
      <c r="C46" s="21">
        <v>100</v>
      </c>
      <c r="D46" s="21">
        <v>0</v>
      </c>
      <c r="E46" s="21">
        <v>100</v>
      </c>
      <c r="F46" s="21">
        <v>100</v>
      </c>
      <c r="G46" s="21">
        <v>100</v>
      </c>
      <c r="H46" s="21"/>
      <c r="I46" s="21"/>
    </row>
    <row r="47" spans="1:9" ht="17.25" thickTop="1" thickBot="1" x14ac:dyDescent="0.3">
      <c r="A47" s="24" t="s">
        <v>48</v>
      </c>
      <c r="B47" s="25">
        <v>41</v>
      </c>
      <c r="C47" s="21">
        <v>17</v>
      </c>
      <c r="D47" s="21">
        <v>51</v>
      </c>
      <c r="E47" s="21">
        <v>70</v>
      </c>
      <c r="F47" s="21">
        <v>70</v>
      </c>
      <c r="G47" s="21">
        <v>50</v>
      </c>
      <c r="H47" s="21"/>
      <c r="I47" s="21"/>
    </row>
    <row r="48" spans="1:9" ht="17.25" thickTop="1" thickBot="1" x14ac:dyDescent="0.3">
      <c r="A48" s="24" t="s">
        <v>49</v>
      </c>
      <c r="B48" s="25">
        <v>41</v>
      </c>
      <c r="C48" s="21">
        <v>0</v>
      </c>
      <c r="D48" s="21">
        <v>6.5</v>
      </c>
      <c r="E48" s="21">
        <v>50</v>
      </c>
      <c r="F48" s="21">
        <v>50</v>
      </c>
      <c r="G48" s="21">
        <v>50</v>
      </c>
      <c r="H48" s="21"/>
      <c r="I48" s="21"/>
    </row>
    <row r="49" spans="1:9" ht="17.25" thickTop="1" thickBot="1" x14ac:dyDescent="0.3">
      <c r="A49" s="26" t="s">
        <v>50</v>
      </c>
      <c r="B49" s="27">
        <v>41</v>
      </c>
      <c r="C49" s="28">
        <v>0</v>
      </c>
      <c r="D49" s="28">
        <v>0</v>
      </c>
      <c r="E49" s="28">
        <v>10</v>
      </c>
      <c r="F49" s="28">
        <v>10</v>
      </c>
      <c r="G49" s="28">
        <v>10</v>
      </c>
      <c r="H49" s="28">
        <v>10</v>
      </c>
      <c r="I49" s="28">
        <v>10</v>
      </c>
    </row>
    <row r="50" spans="1:9" ht="17.25" thickTop="1" thickBot="1" x14ac:dyDescent="0.3">
      <c r="A50" s="19" t="s">
        <v>51</v>
      </c>
      <c r="B50" s="25">
        <v>41</v>
      </c>
      <c r="C50" s="21">
        <v>0</v>
      </c>
      <c r="D50" s="21">
        <v>0</v>
      </c>
      <c r="E50" s="21">
        <v>10</v>
      </c>
      <c r="F50" s="21">
        <v>10</v>
      </c>
      <c r="G50" s="21">
        <v>10</v>
      </c>
      <c r="H50" s="21"/>
      <c r="I50" s="21"/>
    </row>
    <row r="51" spans="1:9" ht="17.25" thickTop="1" thickBot="1" x14ac:dyDescent="0.3">
      <c r="A51" s="26" t="s">
        <v>52</v>
      </c>
      <c r="B51" s="27">
        <v>41</v>
      </c>
      <c r="C51" s="28">
        <v>587.41999999999996</v>
      </c>
      <c r="D51" s="28">
        <f>D52+D61</f>
        <v>862.02</v>
      </c>
      <c r="E51" s="28">
        <f>E52+E61+E66</f>
        <v>2040</v>
      </c>
      <c r="F51" s="28">
        <f>F52+F61+F66</f>
        <v>2040</v>
      </c>
      <c r="G51" s="28">
        <f>G52+G61+G66</f>
        <v>1990</v>
      </c>
      <c r="H51" s="28">
        <v>1990</v>
      </c>
      <c r="I51" s="28">
        <v>1990</v>
      </c>
    </row>
    <row r="52" spans="1:9" ht="17.25" thickTop="1" thickBot="1" x14ac:dyDescent="0.3">
      <c r="A52" s="19" t="s">
        <v>53</v>
      </c>
      <c r="B52" s="20">
        <v>41</v>
      </c>
      <c r="C52" s="23">
        <v>587.41999999999996</v>
      </c>
      <c r="D52" s="23">
        <f>D53+D54+D55+D56+D57</f>
        <v>693.56</v>
      </c>
      <c r="E52" s="23">
        <v>1460</v>
      </c>
      <c r="F52" s="23">
        <v>1460</v>
      </c>
      <c r="G52" s="23">
        <v>1460</v>
      </c>
      <c r="H52" s="23"/>
      <c r="I52" s="23"/>
    </row>
    <row r="53" spans="1:9" ht="17.25" thickTop="1" thickBot="1" x14ac:dyDescent="0.3">
      <c r="A53" s="24" t="s">
        <v>54</v>
      </c>
      <c r="B53" s="25">
        <v>41</v>
      </c>
      <c r="C53" s="21">
        <v>63</v>
      </c>
      <c r="D53" s="21">
        <v>101</v>
      </c>
      <c r="E53" s="21">
        <v>200</v>
      </c>
      <c r="F53" s="21">
        <v>200</v>
      </c>
      <c r="G53" s="21">
        <v>200</v>
      </c>
      <c r="H53" s="21"/>
      <c r="I53" s="21"/>
    </row>
    <row r="54" spans="1:9" ht="17.25" thickTop="1" thickBot="1" x14ac:dyDescent="0.3">
      <c r="A54" s="24" t="s">
        <v>55</v>
      </c>
      <c r="B54" s="25">
        <v>41</v>
      </c>
      <c r="C54" s="21">
        <v>30</v>
      </c>
      <c r="D54" s="21">
        <v>20</v>
      </c>
      <c r="E54" s="21">
        <v>100</v>
      </c>
      <c r="F54" s="21">
        <v>100</v>
      </c>
      <c r="G54" s="21">
        <v>100</v>
      </c>
      <c r="H54" s="21"/>
      <c r="I54" s="21"/>
    </row>
    <row r="55" spans="1:9" ht="17.25" thickTop="1" thickBot="1" x14ac:dyDescent="0.3">
      <c r="A55" s="24" t="s">
        <v>56</v>
      </c>
      <c r="B55" s="25">
        <v>41</v>
      </c>
      <c r="C55" s="21">
        <v>292.5</v>
      </c>
      <c r="D55" s="21">
        <v>330</v>
      </c>
      <c r="E55" s="21">
        <v>400</v>
      </c>
      <c r="F55" s="21">
        <v>400</v>
      </c>
      <c r="G55" s="21">
        <v>400</v>
      </c>
      <c r="H55" s="21"/>
      <c r="I55" s="21"/>
    </row>
    <row r="56" spans="1:9" ht="17.25" thickTop="1" thickBot="1" x14ac:dyDescent="0.3">
      <c r="A56" s="24" t="s">
        <v>57</v>
      </c>
      <c r="B56" s="25">
        <v>41</v>
      </c>
      <c r="C56" s="21">
        <v>50</v>
      </c>
      <c r="D56" s="21">
        <v>40</v>
      </c>
      <c r="E56" s="21">
        <v>300</v>
      </c>
      <c r="F56" s="21">
        <v>300</v>
      </c>
      <c r="G56" s="21">
        <v>300</v>
      </c>
      <c r="H56" s="21"/>
      <c r="I56" s="21"/>
    </row>
    <row r="57" spans="1:9" ht="17.25" thickTop="1" thickBot="1" x14ac:dyDescent="0.3">
      <c r="A57" s="24" t="s">
        <v>58</v>
      </c>
      <c r="B57" s="25">
        <v>41</v>
      </c>
      <c r="C57" s="21">
        <v>151.91999999999999</v>
      </c>
      <c r="D57" s="21">
        <v>202.56</v>
      </c>
      <c r="E57" s="21">
        <v>200</v>
      </c>
      <c r="F57" s="21">
        <v>200</v>
      </c>
      <c r="G57" s="21">
        <v>200</v>
      </c>
      <c r="H57" s="21"/>
      <c r="I57" s="21"/>
    </row>
    <row r="58" spans="1:9" ht="17.25" thickTop="1" thickBot="1" x14ac:dyDescent="0.3">
      <c r="A58" s="24" t="s">
        <v>59</v>
      </c>
      <c r="B58" s="25">
        <v>41</v>
      </c>
      <c r="C58" s="21">
        <v>0</v>
      </c>
      <c r="D58" s="21">
        <v>0</v>
      </c>
      <c r="E58" s="21">
        <v>50</v>
      </c>
      <c r="F58" s="21">
        <v>60</v>
      </c>
      <c r="G58" s="21">
        <v>50</v>
      </c>
      <c r="H58" s="21"/>
      <c r="I58" s="21"/>
    </row>
    <row r="59" spans="1:9" ht="17.25" thickTop="1" thickBot="1" x14ac:dyDescent="0.3">
      <c r="A59" s="24" t="s">
        <v>60</v>
      </c>
      <c r="B59" s="25">
        <v>41</v>
      </c>
      <c r="C59" s="21">
        <v>0</v>
      </c>
      <c r="D59" s="21">
        <v>0</v>
      </c>
      <c r="E59" s="21">
        <v>50</v>
      </c>
      <c r="F59" s="21">
        <v>50</v>
      </c>
      <c r="G59" s="21">
        <v>50</v>
      </c>
      <c r="H59" s="21"/>
      <c r="I59" s="21"/>
    </row>
    <row r="60" spans="1:9" ht="17.25" thickTop="1" thickBot="1" x14ac:dyDescent="0.3">
      <c r="A60" s="24" t="s">
        <v>61</v>
      </c>
      <c r="B60" s="25">
        <v>41</v>
      </c>
      <c r="C60" s="21">
        <v>0</v>
      </c>
      <c r="D60" s="21">
        <v>0</v>
      </c>
      <c r="E60" s="21">
        <v>150</v>
      </c>
      <c r="F60" s="21">
        <v>150</v>
      </c>
      <c r="G60" s="21">
        <v>150</v>
      </c>
      <c r="H60" s="21"/>
      <c r="I60" s="21"/>
    </row>
    <row r="61" spans="1:9" ht="17.25" thickTop="1" thickBot="1" x14ac:dyDescent="0.3">
      <c r="A61" s="19" t="s">
        <v>53</v>
      </c>
      <c r="B61" s="41">
        <v>132</v>
      </c>
      <c r="C61" s="23">
        <v>0</v>
      </c>
      <c r="D61" s="23">
        <f>D63+D65</f>
        <v>168.45999999999998</v>
      </c>
      <c r="E61" s="23">
        <v>180</v>
      </c>
      <c r="F61" s="23">
        <v>180</v>
      </c>
      <c r="G61" s="23">
        <v>130</v>
      </c>
      <c r="H61" s="23"/>
      <c r="I61" s="23"/>
    </row>
    <row r="62" spans="1:9" ht="17.25" thickTop="1" thickBot="1" x14ac:dyDescent="0.3">
      <c r="A62" s="24" t="s">
        <v>62</v>
      </c>
      <c r="B62" s="41">
        <v>132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/>
      <c r="I62" s="21"/>
    </row>
    <row r="63" spans="1:9" ht="17.25" thickTop="1" thickBot="1" x14ac:dyDescent="0.3">
      <c r="A63" s="24" t="s">
        <v>63</v>
      </c>
      <c r="B63" s="41">
        <v>132</v>
      </c>
      <c r="C63" s="21">
        <v>0</v>
      </c>
      <c r="D63" s="21">
        <v>37.450000000000003</v>
      </c>
      <c r="E63" s="21">
        <v>50</v>
      </c>
      <c r="F63" s="21">
        <v>50</v>
      </c>
      <c r="G63" s="21">
        <v>0</v>
      </c>
      <c r="H63" s="21"/>
      <c r="I63" s="21"/>
    </row>
    <row r="64" spans="1:9" ht="17.25" thickTop="1" thickBot="1" x14ac:dyDescent="0.3">
      <c r="A64" s="24" t="s">
        <v>64</v>
      </c>
      <c r="B64" s="41">
        <v>132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/>
      <c r="I64" s="21"/>
    </row>
    <row r="65" spans="1:9" ht="17.25" thickTop="1" thickBot="1" x14ac:dyDescent="0.3">
      <c r="A65" s="24" t="s">
        <v>65</v>
      </c>
      <c r="B65" s="41">
        <v>132</v>
      </c>
      <c r="C65" s="21">
        <v>0</v>
      </c>
      <c r="D65" s="21">
        <v>131.01</v>
      </c>
      <c r="E65" s="21">
        <v>130</v>
      </c>
      <c r="F65" s="21">
        <v>130</v>
      </c>
      <c r="G65" s="21">
        <v>130</v>
      </c>
      <c r="H65" s="21"/>
      <c r="I65" s="21"/>
    </row>
    <row r="66" spans="1:9" ht="17.25" thickTop="1" thickBot="1" x14ac:dyDescent="0.3">
      <c r="A66" s="19" t="s">
        <v>66</v>
      </c>
      <c r="B66" s="20">
        <v>41</v>
      </c>
      <c r="C66" s="23">
        <v>0</v>
      </c>
      <c r="D66" s="23">
        <v>0</v>
      </c>
      <c r="E66" s="23">
        <v>400</v>
      </c>
      <c r="F66" s="23">
        <v>400</v>
      </c>
      <c r="G66" s="23">
        <v>400</v>
      </c>
      <c r="H66" s="23"/>
      <c r="I66" s="23"/>
    </row>
    <row r="67" spans="1:9" ht="17.25" thickTop="1" thickBot="1" x14ac:dyDescent="0.3">
      <c r="A67" s="26" t="s">
        <v>67</v>
      </c>
      <c r="B67" s="27">
        <v>41</v>
      </c>
      <c r="C67" s="28">
        <v>50</v>
      </c>
      <c r="D67" s="28">
        <v>50</v>
      </c>
      <c r="E67" s="28">
        <v>50</v>
      </c>
      <c r="F67" s="28">
        <v>50</v>
      </c>
      <c r="G67" s="28">
        <v>50</v>
      </c>
      <c r="H67" s="28">
        <v>50</v>
      </c>
      <c r="I67" s="28">
        <v>50</v>
      </c>
    </row>
    <row r="68" spans="1:9" ht="17.25" thickTop="1" thickBot="1" x14ac:dyDescent="0.3">
      <c r="A68" s="19" t="s">
        <v>68</v>
      </c>
      <c r="B68" s="20">
        <v>41</v>
      </c>
      <c r="C68" s="23">
        <v>50</v>
      </c>
      <c r="D68" s="23">
        <v>50</v>
      </c>
      <c r="E68" s="23">
        <v>50</v>
      </c>
      <c r="F68" s="23">
        <v>50</v>
      </c>
      <c r="G68" s="23">
        <v>50</v>
      </c>
      <c r="H68" s="23"/>
      <c r="I68" s="23"/>
    </row>
    <row r="69" spans="1:9" ht="17.25" thickTop="1" thickBot="1" x14ac:dyDescent="0.3">
      <c r="A69" s="16" t="s">
        <v>69</v>
      </c>
      <c r="B69" s="17">
        <v>41</v>
      </c>
      <c r="C69" s="18">
        <v>0.43</v>
      </c>
      <c r="D69" s="18">
        <v>0</v>
      </c>
      <c r="E69" s="18">
        <v>15</v>
      </c>
      <c r="F69" s="18">
        <v>15</v>
      </c>
      <c r="G69" s="18">
        <v>15</v>
      </c>
      <c r="H69" s="18">
        <v>15</v>
      </c>
      <c r="I69" s="18">
        <v>15</v>
      </c>
    </row>
    <row r="70" spans="1:9" ht="17.25" thickTop="1" thickBot="1" x14ac:dyDescent="0.3">
      <c r="A70" s="19" t="s">
        <v>70</v>
      </c>
      <c r="B70" s="20">
        <v>41</v>
      </c>
      <c r="C70" s="23">
        <v>0.43</v>
      </c>
      <c r="D70" s="23">
        <v>0</v>
      </c>
      <c r="E70" s="23">
        <v>15</v>
      </c>
      <c r="F70" s="23">
        <v>15</v>
      </c>
      <c r="G70" s="23">
        <v>15</v>
      </c>
      <c r="H70" s="23"/>
      <c r="I70" s="23"/>
    </row>
    <row r="71" spans="1:9" ht="17.25" thickTop="1" thickBot="1" x14ac:dyDescent="0.3">
      <c r="A71" s="24" t="s">
        <v>71</v>
      </c>
      <c r="B71" s="25">
        <v>41</v>
      </c>
      <c r="C71" s="21">
        <v>0</v>
      </c>
      <c r="D71" s="21">
        <v>0</v>
      </c>
      <c r="E71" s="21">
        <v>10</v>
      </c>
      <c r="F71" s="21">
        <v>10</v>
      </c>
      <c r="G71" s="21">
        <v>10</v>
      </c>
      <c r="H71" s="21"/>
      <c r="I71" s="21"/>
    </row>
    <row r="72" spans="1:9" ht="17.25" thickTop="1" thickBot="1" x14ac:dyDescent="0.3">
      <c r="A72" s="24" t="s">
        <v>72</v>
      </c>
      <c r="B72" s="25">
        <v>41</v>
      </c>
      <c r="C72" s="21">
        <v>0.43</v>
      </c>
      <c r="D72" s="21">
        <v>0</v>
      </c>
      <c r="E72" s="21">
        <v>5</v>
      </c>
      <c r="F72" s="21">
        <v>5</v>
      </c>
      <c r="G72" s="21">
        <v>5</v>
      </c>
      <c r="H72" s="21"/>
      <c r="I72" s="21"/>
    </row>
    <row r="73" spans="1:9" ht="17.25" thickTop="1" thickBot="1" x14ac:dyDescent="0.3">
      <c r="A73" s="16" t="s">
        <v>73</v>
      </c>
      <c r="B73" s="17">
        <v>41</v>
      </c>
      <c r="C73" s="18">
        <v>1659.1</v>
      </c>
      <c r="D73" s="18">
        <v>2393.71</v>
      </c>
      <c r="E73" s="18">
        <v>2200</v>
      </c>
      <c r="F73" s="18">
        <v>2200</v>
      </c>
      <c r="G73" s="18">
        <v>1750</v>
      </c>
      <c r="H73" s="18">
        <v>1750</v>
      </c>
      <c r="I73" s="18">
        <v>1750</v>
      </c>
    </row>
    <row r="74" spans="1:9" ht="17.25" thickTop="1" thickBot="1" x14ac:dyDescent="0.3">
      <c r="A74" s="26" t="s">
        <v>74</v>
      </c>
      <c r="B74" s="27">
        <v>41</v>
      </c>
      <c r="C74" s="28">
        <v>1659.1000000000001</v>
      </c>
      <c r="D74" s="28">
        <f>D75+D76+D77+D78</f>
        <v>2393.7099999999996</v>
      </c>
      <c r="E74" s="28">
        <f>E75+E76+E77+E78</f>
        <v>2200</v>
      </c>
      <c r="F74" s="28">
        <f>F75+F76+F77+F78</f>
        <v>2200</v>
      </c>
      <c r="G74" s="28">
        <f>G75+G76+G77+G78</f>
        <v>1750</v>
      </c>
      <c r="H74" s="28">
        <v>1750</v>
      </c>
      <c r="I74" s="28">
        <v>1750</v>
      </c>
    </row>
    <row r="75" spans="1:9" ht="17.25" thickTop="1" thickBot="1" x14ac:dyDescent="0.3">
      <c r="A75" s="19" t="s">
        <v>75</v>
      </c>
      <c r="B75" s="20">
        <v>41</v>
      </c>
      <c r="C75" s="23">
        <v>0</v>
      </c>
      <c r="D75" s="23">
        <v>6.74</v>
      </c>
      <c r="E75" s="23">
        <v>50</v>
      </c>
      <c r="F75" s="23">
        <v>50</v>
      </c>
      <c r="G75" s="23">
        <v>50</v>
      </c>
      <c r="H75" s="23"/>
      <c r="I75" s="23"/>
    </row>
    <row r="76" spans="1:9" ht="17.25" thickTop="1" thickBot="1" x14ac:dyDescent="0.3">
      <c r="A76" s="19" t="s">
        <v>76</v>
      </c>
      <c r="B76" s="20">
        <v>41</v>
      </c>
      <c r="C76" s="23">
        <v>1628.19</v>
      </c>
      <c r="D76" s="23">
        <v>2281.6799999999998</v>
      </c>
      <c r="E76" s="23">
        <v>2000</v>
      </c>
      <c r="F76" s="23">
        <v>2000</v>
      </c>
      <c r="G76" s="23">
        <v>1500</v>
      </c>
      <c r="H76" s="23"/>
      <c r="I76" s="23"/>
    </row>
    <row r="77" spans="1:9" ht="17.25" thickTop="1" thickBot="1" x14ac:dyDescent="0.3">
      <c r="A77" s="29" t="s">
        <v>77</v>
      </c>
      <c r="B77" s="20">
        <v>41</v>
      </c>
      <c r="C77" s="23">
        <v>13.21</v>
      </c>
      <c r="D77" s="23">
        <v>93.49</v>
      </c>
      <c r="E77" s="23">
        <v>100</v>
      </c>
      <c r="F77" s="23">
        <v>100</v>
      </c>
      <c r="G77" s="23">
        <v>150</v>
      </c>
      <c r="H77" s="23"/>
      <c r="I77" s="23"/>
    </row>
    <row r="78" spans="1:9" ht="17.25" thickTop="1" thickBot="1" x14ac:dyDescent="0.3">
      <c r="A78" s="29" t="s">
        <v>78</v>
      </c>
      <c r="B78" s="20">
        <v>41</v>
      </c>
      <c r="C78" s="23">
        <v>17.7</v>
      </c>
      <c r="D78" s="23">
        <v>11.8</v>
      </c>
      <c r="E78" s="23">
        <v>50</v>
      </c>
      <c r="F78" s="23">
        <v>50</v>
      </c>
      <c r="G78" s="23">
        <v>50</v>
      </c>
      <c r="H78" s="23"/>
      <c r="I78" s="23"/>
    </row>
    <row r="79" spans="1:9" ht="17.25" thickTop="1" thickBot="1" x14ac:dyDescent="0.3">
      <c r="A79" s="31" t="s">
        <v>79</v>
      </c>
      <c r="B79" s="14"/>
      <c r="C79" s="15">
        <v>1158.8599999999999</v>
      </c>
      <c r="D79" s="15">
        <v>2621.0100000000002</v>
      </c>
      <c r="E79" s="15">
        <v>2345</v>
      </c>
      <c r="F79" s="15">
        <v>3165</v>
      </c>
      <c r="G79" s="15">
        <v>3415</v>
      </c>
      <c r="H79" s="15">
        <v>2415</v>
      </c>
      <c r="I79" s="15">
        <v>2415</v>
      </c>
    </row>
    <row r="80" spans="1:9" ht="17.25" thickTop="1" thickBot="1" x14ac:dyDescent="0.3">
      <c r="A80" s="16" t="s">
        <v>80</v>
      </c>
      <c r="B80" s="17"/>
      <c r="C80" s="18">
        <v>1158.8599999999999</v>
      </c>
      <c r="D80" s="18">
        <v>2621.0100000000002</v>
      </c>
      <c r="E80" s="18">
        <v>2345</v>
      </c>
      <c r="F80" s="18">
        <v>3165</v>
      </c>
      <c r="G80" s="18">
        <v>3415</v>
      </c>
      <c r="H80" s="18">
        <v>2415</v>
      </c>
      <c r="I80" s="18">
        <v>2415</v>
      </c>
    </row>
    <row r="81" spans="1:9" ht="17.25" thickTop="1" thickBot="1" x14ac:dyDescent="0.3">
      <c r="A81" s="26" t="s">
        <v>81</v>
      </c>
      <c r="B81" s="27"/>
      <c r="C81" s="28">
        <v>1158.8600000000001</v>
      </c>
      <c r="D81" s="28">
        <f>D82+D88+D89+D90+D93</f>
        <v>2621.0100000000002</v>
      </c>
      <c r="E81" s="28">
        <f>E82+E88+E89+E90+E93</f>
        <v>2345</v>
      </c>
      <c r="F81" s="28">
        <f>F82+F88+F89+F93</f>
        <v>3165</v>
      </c>
      <c r="G81" s="28">
        <f>G82+G88+G89+G90+G93</f>
        <v>3415</v>
      </c>
      <c r="H81" s="28">
        <v>2415</v>
      </c>
      <c r="I81" s="28">
        <v>2415</v>
      </c>
    </row>
    <row r="82" spans="1:9" ht="17.25" thickTop="1" thickBot="1" x14ac:dyDescent="0.3">
      <c r="A82" s="19" t="s">
        <v>82</v>
      </c>
      <c r="B82" s="20"/>
      <c r="C82" s="23">
        <v>526.86</v>
      </c>
      <c r="D82" s="23">
        <f>D83+D85+D87</f>
        <v>2035.76</v>
      </c>
      <c r="E82" s="23">
        <v>700</v>
      </c>
      <c r="F82" s="23">
        <v>820</v>
      </c>
      <c r="G82" s="23">
        <v>720</v>
      </c>
      <c r="H82" s="23"/>
      <c r="I82" s="23"/>
    </row>
    <row r="83" spans="1:9" ht="17.25" thickTop="1" thickBot="1" x14ac:dyDescent="0.3">
      <c r="A83" s="24" t="s">
        <v>83</v>
      </c>
      <c r="B83" s="41">
        <v>111</v>
      </c>
      <c r="C83" s="21">
        <v>526.86</v>
      </c>
      <c r="D83" s="21">
        <v>1684.76</v>
      </c>
      <c r="E83" s="21">
        <v>600</v>
      </c>
      <c r="F83" s="21">
        <v>720</v>
      </c>
      <c r="G83" s="21">
        <v>720</v>
      </c>
      <c r="H83" s="21"/>
      <c r="I83" s="21"/>
    </row>
    <row r="84" spans="1:9" ht="17.25" thickTop="1" thickBot="1" x14ac:dyDescent="0.3">
      <c r="A84" s="24" t="s">
        <v>84</v>
      </c>
      <c r="B84" s="41">
        <v>111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/>
      <c r="I84" s="21"/>
    </row>
    <row r="85" spans="1:9" ht="17.25" thickTop="1" thickBot="1" x14ac:dyDescent="0.3">
      <c r="A85" s="24" t="s">
        <v>105</v>
      </c>
      <c r="B85" s="41">
        <v>111</v>
      </c>
      <c r="C85" s="21">
        <v>0</v>
      </c>
      <c r="D85" s="21">
        <v>107.6</v>
      </c>
      <c r="E85" s="21">
        <v>0</v>
      </c>
      <c r="F85" s="21">
        <v>0</v>
      </c>
      <c r="G85" s="21">
        <v>0</v>
      </c>
      <c r="H85" s="21"/>
      <c r="I85" s="21"/>
    </row>
    <row r="86" spans="1:9" ht="17.25" thickTop="1" thickBot="1" x14ac:dyDescent="0.3">
      <c r="A86" s="24" t="s">
        <v>85</v>
      </c>
      <c r="B86" s="41">
        <v>111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/>
      <c r="I86" s="21"/>
    </row>
    <row r="87" spans="1:9" ht="17.25" thickTop="1" thickBot="1" x14ac:dyDescent="0.3">
      <c r="A87" s="24" t="s">
        <v>86</v>
      </c>
      <c r="B87" s="41">
        <v>111</v>
      </c>
      <c r="C87" s="21">
        <v>0</v>
      </c>
      <c r="D87" s="21">
        <v>243.4</v>
      </c>
      <c r="E87" s="21">
        <v>100</v>
      </c>
      <c r="F87" s="21">
        <v>100</v>
      </c>
      <c r="G87" s="21">
        <v>0</v>
      </c>
      <c r="H87" s="21"/>
      <c r="I87" s="21"/>
    </row>
    <row r="88" spans="1:9" ht="17.25" thickTop="1" thickBot="1" x14ac:dyDescent="0.3">
      <c r="A88" s="19" t="s">
        <v>87</v>
      </c>
      <c r="B88" s="41" t="s">
        <v>88</v>
      </c>
      <c r="C88" s="23">
        <v>0</v>
      </c>
      <c r="D88" s="23">
        <v>0</v>
      </c>
      <c r="E88" s="23">
        <v>100</v>
      </c>
      <c r="F88" s="23">
        <v>100</v>
      </c>
      <c r="G88" s="23">
        <v>100</v>
      </c>
      <c r="H88" s="23"/>
      <c r="I88" s="23"/>
    </row>
    <row r="89" spans="1:9" ht="17.25" thickTop="1" thickBot="1" x14ac:dyDescent="0.3">
      <c r="A89" s="19" t="s">
        <v>87</v>
      </c>
      <c r="B89" s="41" t="s">
        <v>89</v>
      </c>
      <c r="C89" s="23">
        <v>0</v>
      </c>
      <c r="D89" s="23">
        <v>0</v>
      </c>
      <c r="E89" s="23">
        <v>40</v>
      </c>
      <c r="F89" s="23">
        <v>40</v>
      </c>
      <c r="G89" s="23">
        <v>40</v>
      </c>
      <c r="H89" s="23"/>
      <c r="I89" s="23"/>
    </row>
    <row r="90" spans="1:9" ht="17.25" thickTop="1" thickBot="1" x14ac:dyDescent="0.3">
      <c r="A90" s="38" t="s">
        <v>90</v>
      </c>
      <c r="B90" s="41" t="s">
        <v>91</v>
      </c>
      <c r="C90" s="23">
        <v>0</v>
      </c>
      <c r="D90" s="23">
        <v>0</v>
      </c>
      <c r="E90" s="23">
        <v>700</v>
      </c>
      <c r="F90" s="23">
        <v>0</v>
      </c>
      <c r="G90" s="23">
        <v>700</v>
      </c>
      <c r="H90" s="23"/>
      <c r="I90" s="23"/>
    </row>
    <row r="91" spans="1:9" ht="17.25" thickTop="1" thickBot="1" x14ac:dyDescent="0.3">
      <c r="A91" s="24" t="s">
        <v>92</v>
      </c>
      <c r="B91" s="41" t="s">
        <v>91</v>
      </c>
      <c r="C91" s="21">
        <v>0</v>
      </c>
      <c r="D91" s="21">
        <v>0</v>
      </c>
      <c r="E91" s="21">
        <v>350</v>
      </c>
      <c r="F91" s="21">
        <v>0</v>
      </c>
      <c r="G91" s="21">
        <v>350</v>
      </c>
      <c r="H91" s="21"/>
      <c r="I91" s="21"/>
    </row>
    <row r="92" spans="1:9" ht="17.25" thickTop="1" thickBot="1" x14ac:dyDescent="0.3">
      <c r="A92" s="24" t="s">
        <v>93</v>
      </c>
      <c r="B92" s="41" t="s">
        <v>91</v>
      </c>
      <c r="C92" s="21">
        <v>0</v>
      </c>
      <c r="D92" s="21">
        <v>0</v>
      </c>
      <c r="E92" s="21">
        <v>350</v>
      </c>
      <c r="F92" s="21">
        <v>0</v>
      </c>
      <c r="G92" s="21">
        <v>350</v>
      </c>
      <c r="H92" s="21"/>
      <c r="I92" s="21"/>
    </row>
    <row r="93" spans="1:9" ht="17.25" thickTop="1" thickBot="1" x14ac:dyDescent="0.3">
      <c r="A93" s="29" t="s">
        <v>94</v>
      </c>
      <c r="B93" s="41">
        <v>111</v>
      </c>
      <c r="C93" s="23">
        <v>632</v>
      </c>
      <c r="D93" s="23">
        <f>D94+D95+D96+D97+D99</f>
        <v>585.25</v>
      </c>
      <c r="E93" s="23">
        <f>E94+E95+E97+E96+E98+E99</f>
        <v>805</v>
      </c>
      <c r="F93" s="23">
        <f>F94+F95+F96+F97+F98+F99+F100</f>
        <v>2205</v>
      </c>
      <c r="G93" s="23">
        <f>G94+G95+G96+G97+G98+G99+G100</f>
        <v>1855</v>
      </c>
      <c r="H93" s="23"/>
      <c r="I93" s="23"/>
    </row>
    <row r="94" spans="1:9" ht="17.25" thickTop="1" thickBot="1" x14ac:dyDescent="0.3">
      <c r="A94" s="24" t="s">
        <v>95</v>
      </c>
      <c r="B94" s="41">
        <v>111</v>
      </c>
      <c r="C94" s="21">
        <v>358.53</v>
      </c>
      <c r="D94" s="21">
        <v>417.92</v>
      </c>
      <c r="E94" s="21">
        <v>400</v>
      </c>
      <c r="F94" s="21">
        <v>500</v>
      </c>
      <c r="G94" s="21">
        <v>500</v>
      </c>
      <c r="H94" s="21"/>
      <c r="I94" s="21"/>
    </row>
    <row r="95" spans="1:9" ht="17.25" thickTop="1" thickBot="1" x14ac:dyDescent="0.3">
      <c r="A95" s="24" t="s">
        <v>96</v>
      </c>
      <c r="B95" s="41">
        <v>111</v>
      </c>
      <c r="C95" s="21">
        <v>13.95</v>
      </c>
      <c r="D95" s="21">
        <v>13.82</v>
      </c>
      <c r="E95" s="21">
        <v>50</v>
      </c>
      <c r="F95" s="21">
        <v>50</v>
      </c>
      <c r="G95" s="21">
        <v>50</v>
      </c>
      <c r="H95" s="21"/>
      <c r="I95" s="21"/>
    </row>
    <row r="96" spans="1:9" ht="17.25" thickTop="1" thickBot="1" x14ac:dyDescent="0.3">
      <c r="A96" s="24" t="s">
        <v>97</v>
      </c>
      <c r="B96" s="41">
        <v>111</v>
      </c>
      <c r="C96" s="24">
        <v>30.81</v>
      </c>
      <c r="D96" s="24">
        <v>29.91</v>
      </c>
      <c r="E96" s="21">
        <v>35</v>
      </c>
      <c r="F96" s="21">
        <v>35</v>
      </c>
      <c r="G96" s="21">
        <v>35</v>
      </c>
      <c r="H96" s="21"/>
      <c r="I96" s="21"/>
    </row>
    <row r="97" spans="1:9" ht="17.25" thickTop="1" thickBot="1" x14ac:dyDescent="0.3">
      <c r="A97" s="24" t="s">
        <v>98</v>
      </c>
      <c r="B97" s="41">
        <v>111</v>
      </c>
      <c r="C97" s="21">
        <v>106.59</v>
      </c>
      <c r="D97" s="21">
        <v>105.6</v>
      </c>
      <c r="E97" s="21">
        <v>110</v>
      </c>
      <c r="F97" s="21">
        <v>110</v>
      </c>
      <c r="G97" s="21">
        <v>110</v>
      </c>
      <c r="H97" s="21"/>
      <c r="I97" s="21"/>
    </row>
    <row r="98" spans="1:9" ht="17.25" thickTop="1" thickBot="1" x14ac:dyDescent="0.3">
      <c r="A98" s="24" t="s">
        <v>99</v>
      </c>
      <c r="B98" s="41">
        <v>111</v>
      </c>
      <c r="C98" s="21">
        <v>99.32</v>
      </c>
      <c r="D98" s="21">
        <v>0</v>
      </c>
      <c r="E98" s="21">
        <v>110</v>
      </c>
      <c r="F98" s="21">
        <v>110</v>
      </c>
      <c r="G98" s="21">
        <v>110</v>
      </c>
      <c r="H98" s="21"/>
      <c r="I98" s="21"/>
    </row>
    <row r="99" spans="1:9" ht="17.25" thickTop="1" thickBot="1" x14ac:dyDescent="0.3">
      <c r="A99" s="24" t="s">
        <v>100</v>
      </c>
      <c r="B99" s="41">
        <v>111</v>
      </c>
      <c r="C99" s="21">
        <v>22.8</v>
      </c>
      <c r="D99" s="21">
        <v>18</v>
      </c>
      <c r="E99" s="21">
        <v>100</v>
      </c>
      <c r="F99" s="21">
        <v>100</v>
      </c>
      <c r="G99" s="21">
        <v>50</v>
      </c>
      <c r="H99" s="21"/>
      <c r="I99" s="21"/>
    </row>
    <row r="100" spans="1:9" ht="17.25" thickTop="1" thickBot="1" x14ac:dyDescent="0.3">
      <c r="A100" s="24" t="s">
        <v>106</v>
      </c>
      <c r="B100" s="41">
        <v>111</v>
      </c>
      <c r="C100" s="21">
        <v>0</v>
      </c>
      <c r="D100" s="21">
        <v>0</v>
      </c>
      <c r="E100" s="21">
        <v>0</v>
      </c>
      <c r="F100" s="21">
        <v>1300</v>
      </c>
      <c r="G100" s="21">
        <v>1000</v>
      </c>
      <c r="H100" s="21"/>
      <c r="I100" s="21"/>
    </row>
    <row r="101" spans="1:9" ht="17.25" thickTop="1" thickBot="1" x14ac:dyDescent="0.3">
      <c r="A101" s="10" t="s">
        <v>434</v>
      </c>
      <c r="B101" s="11"/>
      <c r="C101" s="12">
        <v>0</v>
      </c>
      <c r="D101" s="12">
        <v>0</v>
      </c>
      <c r="E101" s="12">
        <v>0</v>
      </c>
      <c r="F101" s="12">
        <v>0</v>
      </c>
      <c r="G101" s="12">
        <v>800</v>
      </c>
      <c r="H101" s="12">
        <v>0</v>
      </c>
      <c r="I101" s="12">
        <v>0</v>
      </c>
    </row>
    <row r="102" spans="1:9" ht="17.25" thickTop="1" thickBot="1" x14ac:dyDescent="0.3">
      <c r="A102" s="16" t="s">
        <v>435</v>
      </c>
      <c r="B102" s="17"/>
      <c r="C102" s="18">
        <v>0</v>
      </c>
      <c r="D102" s="18">
        <v>0</v>
      </c>
      <c r="E102" s="18">
        <v>0</v>
      </c>
      <c r="F102" s="18">
        <v>0</v>
      </c>
      <c r="G102" s="18">
        <v>800</v>
      </c>
      <c r="H102" s="18">
        <v>0</v>
      </c>
      <c r="I102" s="18">
        <v>0</v>
      </c>
    </row>
    <row r="103" spans="1:9" ht="17.25" thickTop="1" thickBot="1" x14ac:dyDescent="0.3">
      <c r="A103" s="24" t="s">
        <v>463</v>
      </c>
      <c r="B103" s="20" t="s">
        <v>428</v>
      </c>
      <c r="C103" s="21">
        <v>0</v>
      </c>
      <c r="D103" s="21">
        <v>0</v>
      </c>
      <c r="E103" s="21">
        <v>0</v>
      </c>
      <c r="F103" s="21">
        <v>0</v>
      </c>
      <c r="G103" s="21">
        <v>800</v>
      </c>
      <c r="H103" s="21"/>
      <c r="I103" s="21"/>
    </row>
    <row r="104" spans="1:9" ht="17.25" thickTop="1" thickBot="1" x14ac:dyDescent="0.3">
      <c r="A104" s="152"/>
      <c r="B104" s="152"/>
      <c r="C104" s="152"/>
      <c r="D104" s="152"/>
      <c r="E104" s="152"/>
      <c r="F104" s="152"/>
      <c r="G104" s="152"/>
      <c r="H104" s="152"/>
      <c r="I104" s="152"/>
    </row>
    <row r="105" spans="1:9" ht="17.25" thickTop="1" thickBot="1" x14ac:dyDescent="0.3">
      <c r="A105" s="152"/>
      <c r="B105" s="152"/>
      <c r="C105" s="152"/>
      <c r="D105" s="152"/>
      <c r="E105" s="152"/>
      <c r="F105" s="152"/>
      <c r="G105" s="152"/>
      <c r="H105" s="152"/>
      <c r="I105" s="152"/>
    </row>
    <row r="106" spans="1:9" ht="17.25" thickTop="1" thickBot="1" x14ac:dyDescent="0.3">
      <c r="A106" s="152"/>
      <c r="B106" s="152"/>
      <c r="C106" s="152"/>
      <c r="D106" s="152"/>
      <c r="E106" s="152"/>
      <c r="F106" s="152"/>
      <c r="G106" s="152"/>
      <c r="H106" s="152"/>
      <c r="I106" s="152"/>
    </row>
    <row r="107" spans="1:9" ht="16.5" thickTop="1" x14ac:dyDescent="0.25"/>
    <row r="108" spans="1:9" x14ac:dyDescent="0.25">
      <c r="A108" t="s">
        <v>489</v>
      </c>
    </row>
    <row r="109" spans="1:9" x14ac:dyDescent="0.25">
      <c r="A109" t="s">
        <v>490</v>
      </c>
    </row>
    <row r="110" spans="1:9" x14ac:dyDescent="0.25">
      <c r="A110" t="s">
        <v>491</v>
      </c>
    </row>
    <row r="111" spans="1:9" x14ac:dyDescent="0.25">
      <c r="A111" t="s">
        <v>492</v>
      </c>
    </row>
  </sheetData>
  <pageMargins left="0.11811023622047245" right="0.11811023622047245" top="0.15748031496062992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8"/>
  <sheetViews>
    <sheetView zoomScale="124" zoomScaleNormal="124" workbookViewId="0">
      <selection activeCell="C25" sqref="C25"/>
    </sheetView>
  </sheetViews>
  <sheetFormatPr defaultRowHeight="15.75" x14ac:dyDescent="0.25"/>
  <cols>
    <col min="1" max="1" width="20.625" customWidth="1"/>
    <col min="2" max="2" width="6" customWidth="1"/>
    <col min="3" max="3" width="57.25" customWidth="1"/>
    <col min="5" max="5" width="11.5" customWidth="1"/>
    <col min="6" max="6" width="11.25" customWidth="1"/>
    <col min="7" max="7" width="11.875" customWidth="1"/>
    <col min="8" max="8" width="11.25" customWidth="1"/>
    <col min="9" max="9" width="11.625" customWidth="1"/>
    <col min="10" max="11" width="11.125" customWidth="1"/>
  </cols>
  <sheetData>
    <row r="1" spans="1:13" ht="27.75" x14ac:dyDescent="0.4">
      <c r="B1" s="42"/>
      <c r="C1" s="1" t="s">
        <v>494</v>
      </c>
      <c r="D1" s="42"/>
      <c r="E1" s="43"/>
      <c r="F1" s="43"/>
      <c r="G1" s="43"/>
      <c r="H1" s="43"/>
      <c r="I1" s="44"/>
      <c r="J1" s="44"/>
      <c r="K1" s="44"/>
    </row>
    <row r="2" spans="1:13" x14ac:dyDescent="0.25">
      <c r="B2" s="42"/>
      <c r="D2" s="42"/>
      <c r="E2" s="43"/>
      <c r="F2" s="43"/>
      <c r="G2" s="43"/>
      <c r="H2" s="43"/>
      <c r="I2" s="44"/>
      <c r="J2" s="44"/>
      <c r="K2" s="44"/>
    </row>
    <row r="3" spans="1:13" ht="16.5" thickBot="1" x14ac:dyDescent="0.3">
      <c r="B3" s="42"/>
      <c r="D3" s="42"/>
      <c r="E3" s="43"/>
      <c r="F3" s="43"/>
      <c r="G3" s="43"/>
      <c r="H3" s="43"/>
      <c r="I3" s="44"/>
      <c r="J3" s="44"/>
      <c r="K3" s="44"/>
    </row>
    <row r="4" spans="1:13" ht="45" thickTop="1" thickBot="1" x14ac:dyDescent="0.3">
      <c r="A4" s="8" t="s">
        <v>107</v>
      </c>
      <c r="B4" s="8"/>
      <c r="C4" s="8" t="s">
        <v>108</v>
      </c>
      <c r="D4" s="8" t="s">
        <v>1</v>
      </c>
      <c r="E4" s="9" t="s">
        <v>2</v>
      </c>
      <c r="F4" s="9" t="s">
        <v>101</v>
      </c>
      <c r="G4" s="9" t="s">
        <v>415</v>
      </c>
      <c r="H4" s="9" t="s">
        <v>103</v>
      </c>
      <c r="I4" s="9" t="s">
        <v>3</v>
      </c>
      <c r="J4" s="9" t="s">
        <v>4</v>
      </c>
      <c r="K4" s="9" t="s">
        <v>104</v>
      </c>
    </row>
    <row r="5" spans="1:13" ht="17.25" thickTop="1" thickBot="1" x14ac:dyDescent="0.3">
      <c r="A5" s="45"/>
      <c r="B5" s="46"/>
      <c r="C5" s="47" t="s">
        <v>109</v>
      </c>
      <c r="D5" s="48"/>
      <c r="E5" s="49">
        <v>69297.02</v>
      </c>
      <c r="F5" s="50">
        <f>F6+F127+F133+F223+F235+F250+F253+F265+F272+F287+F314+F319+F326+F341+F344+F366+F371+F381+F402+F441+F449+F480+F499</f>
        <v>87560.439999999988</v>
      </c>
      <c r="G5" s="51">
        <v>106165</v>
      </c>
      <c r="H5" s="50">
        <f>H6+H127+H133+H223+H235+H250+H253+H265+H272+H287+H314+H319+H326+H341+H344+H366+H371+H381+H402+H441+H449+H474+H477+H480+H499</f>
        <v>106170</v>
      </c>
      <c r="I5" s="51">
        <f>I6+I127+I133+I223+I235+I250+I253+I265+I272+I287+I314+I319+I326+I341+I344+I366+I371+I381+I402+I441+I449+I474+I477+I480</f>
        <v>108200</v>
      </c>
      <c r="J5" s="51">
        <f t="shared" ref="J5" si="0">J6+J127+J133+J223+J235+J250+J253+J265+J272+J287+J314+J319+J326+J341+J344+J366+J371+J381+J402+J441+J449+J474+J477+J480</f>
        <v>106400</v>
      </c>
      <c r="K5" s="51">
        <v>106400</v>
      </c>
    </row>
    <row r="6" spans="1:13" ht="17.25" thickTop="1" thickBot="1" x14ac:dyDescent="0.3">
      <c r="A6" s="52" t="s">
        <v>110</v>
      </c>
      <c r="B6" s="53"/>
      <c r="C6" s="220" t="s">
        <v>111</v>
      </c>
      <c r="D6" s="221"/>
      <c r="E6" s="54">
        <v>50188.82</v>
      </c>
      <c r="F6" s="54">
        <f>F7+F12+F27+F32+F45+F70+F74+F80+F114+F121</f>
        <v>59541.969999999994</v>
      </c>
      <c r="G6" s="55">
        <v>64280</v>
      </c>
      <c r="H6" s="54">
        <f>H7+H12+H27+H32+H45+H70+H74+H80+H114+H121</f>
        <v>64870</v>
      </c>
      <c r="I6" s="55">
        <f>I7+I12+I27+I32+I45+I70+I74+I80+I114+I121</f>
        <v>67670</v>
      </c>
      <c r="J6" s="55">
        <v>67670</v>
      </c>
      <c r="K6" s="55">
        <v>67670</v>
      </c>
    </row>
    <row r="7" spans="1:13" ht="17.25" thickTop="1" thickBot="1" x14ac:dyDescent="0.3">
      <c r="A7" s="56"/>
      <c r="B7" s="56"/>
      <c r="C7" s="57" t="s">
        <v>112</v>
      </c>
      <c r="D7" s="56">
        <v>41</v>
      </c>
      <c r="E7" s="58">
        <v>25736.560000000001</v>
      </c>
      <c r="F7" s="58">
        <v>32537.22</v>
      </c>
      <c r="G7" s="59">
        <v>33250</v>
      </c>
      <c r="H7" s="58">
        <v>33250</v>
      </c>
      <c r="I7" s="59">
        <v>35300</v>
      </c>
      <c r="J7" s="59">
        <v>35300</v>
      </c>
      <c r="K7" s="59">
        <v>35300</v>
      </c>
    </row>
    <row r="8" spans="1:13" ht="17.25" thickTop="1" thickBot="1" x14ac:dyDescent="0.3">
      <c r="A8" s="60"/>
      <c r="B8" s="60" t="s">
        <v>113</v>
      </c>
      <c r="C8" s="61" t="s">
        <v>114</v>
      </c>
      <c r="D8" s="60">
        <v>41</v>
      </c>
      <c r="E8" s="62">
        <v>25736.560000000001</v>
      </c>
      <c r="F8" s="62">
        <v>32537.22</v>
      </c>
      <c r="G8" s="63">
        <v>33250</v>
      </c>
      <c r="H8" s="62">
        <v>33250</v>
      </c>
      <c r="I8" s="63">
        <f>I9+I10+I11</f>
        <v>35300</v>
      </c>
      <c r="J8" s="63"/>
      <c r="K8" s="63"/>
      <c r="L8" s="4"/>
      <c r="M8" s="4"/>
    </row>
    <row r="9" spans="1:13" ht="17.25" thickTop="1" thickBot="1" x14ac:dyDescent="0.3">
      <c r="A9" s="60"/>
      <c r="B9" s="60"/>
      <c r="C9" s="64" t="s">
        <v>115</v>
      </c>
      <c r="D9" s="65">
        <v>41</v>
      </c>
      <c r="E9" s="66">
        <v>0</v>
      </c>
      <c r="F9" s="66">
        <v>19892.240000000002</v>
      </c>
      <c r="G9" s="67">
        <v>19000</v>
      </c>
      <c r="H9" s="66">
        <v>19000</v>
      </c>
      <c r="I9" s="67">
        <v>21000</v>
      </c>
      <c r="J9" s="67"/>
      <c r="K9" s="67"/>
    </row>
    <row r="10" spans="1:13" ht="17.25" thickTop="1" thickBot="1" x14ac:dyDescent="0.3">
      <c r="A10" s="60"/>
      <c r="B10" s="60"/>
      <c r="C10" s="64" t="s">
        <v>116</v>
      </c>
      <c r="D10" s="65">
        <v>41</v>
      </c>
      <c r="E10" s="66">
        <v>0</v>
      </c>
      <c r="F10" s="66">
        <v>712.35</v>
      </c>
      <c r="G10" s="67">
        <v>750</v>
      </c>
      <c r="H10" s="66">
        <v>750</v>
      </c>
      <c r="I10" s="67">
        <v>800</v>
      </c>
      <c r="J10" s="67"/>
      <c r="K10" s="67"/>
    </row>
    <row r="11" spans="1:13" ht="17.25" thickTop="1" thickBot="1" x14ac:dyDescent="0.3">
      <c r="A11" s="60"/>
      <c r="B11" s="60"/>
      <c r="C11" s="64" t="s">
        <v>117</v>
      </c>
      <c r="D11" s="65">
        <v>41</v>
      </c>
      <c r="E11" s="66">
        <v>0</v>
      </c>
      <c r="F11" s="66">
        <v>11932.63</v>
      </c>
      <c r="G11" s="67">
        <v>13500</v>
      </c>
      <c r="H11" s="66">
        <v>13500</v>
      </c>
      <c r="I11" s="67">
        <v>13500</v>
      </c>
      <c r="J11" s="67"/>
      <c r="K11" s="67"/>
    </row>
    <row r="12" spans="1:13" ht="17.25" thickTop="1" thickBot="1" x14ac:dyDescent="0.3">
      <c r="A12" s="56"/>
      <c r="B12" s="56"/>
      <c r="C12" s="57" t="s">
        <v>118</v>
      </c>
      <c r="D12" s="56">
        <v>41</v>
      </c>
      <c r="E12" s="58">
        <v>9350.14</v>
      </c>
      <c r="F12" s="58">
        <f>F13+F17+F21+F22+F23+F24+F25+F26</f>
        <v>11483.060000000001</v>
      </c>
      <c r="G12" s="59">
        <v>11140</v>
      </c>
      <c r="H12" s="58">
        <f>H13+H17+H21+H22+H23+H24+H25+H26</f>
        <v>11140</v>
      </c>
      <c r="I12" s="59">
        <f>I13+I17+I21+I22+I23+I24+I25+I26</f>
        <v>12450</v>
      </c>
      <c r="J12" s="59">
        <v>12450</v>
      </c>
      <c r="K12" s="59">
        <v>12450</v>
      </c>
    </row>
    <row r="13" spans="1:13" ht="17.25" thickTop="1" thickBot="1" x14ac:dyDescent="0.3">
      <c r="A13" s="60"/>
      <c r="B13" s="60" t="s">
        <v>119</v>
      </c>
      <c r="C13" s="68" t="s">
        <v>120</v>
      </c>
      <c r="D13" s="60">
        <v>41</v>
      </c>
      <c r="E13" s="62">
        <v>992.11</v>
      </c>
      <c r="F13" s="62">
        <v>1239.08</v>
      </c>
      <c r="G13" s="63">
        <v>1300</v>
      </c>
      <c r="H13" s="62">
        <v>1300</v>
      </c>
      <c r="I13" s="63">
        <v>1400</v>
      </c>
      <c r="J13" s="63"/>
      <c r="K13" s="63"/>
      <c r="L13" s="4"/>
      <c r="M13" s="4"/>
    </row>
    <row r="14" spans="1:13" ht="17.25" thickTop="1" thickBot="1" x14ac:dyDescent="0.3">
      <c r="A14" s="60"/>
      <c r="B14" s="60"/>
      <c r="C14" s="69" t="s">
        <v>121</v>
      </c>
      <c r="D14" s="65">
        <v>41</v>
      </c>
      <c r="E14" s="66">
        <v>0</v>
      </c>
      <c r="F14" s="66">
        <v>35.83</v>
      </c>
      <c r="G14" s="67">
        <v>50</v>
      </c>
      <c r="H14" s="66">
        <v>50</v>
      </c>
      <c r="I14" s="67">
        <v>50</v>
      </c>
      <c r="J14" s="67"/>
      <c r="K14" s="67"/>
    </row>
    <row r="15" spans="1:13" ht="17.25" thickTop="1" thickBot="1" x14ac:dyDescent="0.3">
      <c r="A15" s="60"/>
      <c r="B15" s="60"/>
      <c r="C15" s="69" t="s">
        <v>122</v>
      </c>
      <c r="D15" s="65">
        <v>41</v>
      </c>
      <c r="E15" s="66">
        <v>0</v>
      </c>
      <c r="F15" s="66">
        <v>1193.25</v>
      </c>
      <c r="G15" s="67">
        <v>1200</v>
      </c>
      <c r="H15" s="66">
        <v>1200</v>
      </c>
      <c r="I15" s="67">
        <v>1300</v>
      </c>
      <c r="J15" s="67"/>
      <c r="K15" s="67"/>
    </row>
    <row r="16" spans="1:13" ht="17.25" thickTop="1" thickBot="1" x14ac:dyDescent="0.3">
      <c r="A16" s="60"/>
      <c r="B16" s="60"/>
      <c r="C16" s="69" t="s">
        <v>123</v>
      </c>
      <c r="D16" s="65">
        <v>41</v>
      </c>
      <c r="E16" s="66">
        <v>0</v>
      </c>
      <c r="F16" s="66">
        <v>10</v>
      </c>
      <c r="G16" s="67">
        <v>50</v>
      </c>
      <c r="H16" s="66">
        <v>50</v>
      </c>
      <c r="I16" s="67">
        <v>50</v>
      </c>
      <c r="J16" s="67"/>
      <c r="K16" s="67"/>
    </row>
    <row r="17" spans="1:13" ht="17.25" thickTop="1" thickBot="1" x14ac:dyDescent="0.3">
      <c r="A17" s="60"/>
      <c r="B17" s="60" t="s">
        <v>124</v>
      </c>
      <c r="C17" s="61" t="s">
        <v>125</v>
      </c>
      <c r="D17" s="60">
        <v>41</v>
      </c>
      <c r="E17" s="62">
        <v>1633.81</v>
      </c>
      <c r="F17" s="62">
        <v>2008.9</v>
      </c>
      <c r="G17" s="63">
        <v>2100</v>
      </c>
      <c r="H17" s="62">
        <v>2100</v>
      </c>
      <c r="I17" s="63">
        <v>2300</v>
      </c>
      <c r="J17" s="63"/>
      <c r="K17" s="63"/>
      <c r="L17" s="4"/>
      <c r="M17" s="4"/>
    </row>
    <row r="18" spans="1:13" ht="17.25" thickTop="1" thickBot="1" x14ac:dyDescent="0.3">
      <c r="A18" s="60"/>
      <c r="B18" s="60"/>
      <c r="C18" s="64" t="s">
        <v>126</v>
      </c>
      <c r="D18" s="65">
        <v>41</v>
      </c>
      <c r="E18" s="66">
        <v>0</v>
      </c>
      <c r="F18" s="66">
        <v>1989.2</v>
      </c>
      <c r="G18" s="67">
        <v>2000</v>
      </c>
      <c r="H18" s="66">
        <v>2000</v>
      </c>
      <c r="I18" s="67">
        <v>2200</v>
      </c>
      <c r="J18" s="67"/>
      <c r="K18" s="67"/>
    </row>
    <row r="19" spans="1:13" ht="17.25" thickTop="1" thickBot="1" x14ac:dyDescent="0.3">
      <c r="A19" s="60"/>
      <c r="B19" s="60"/>
      <c r="C19" s="64" t="s">
        <v>127</v>
      </c>
      <c r="D19" s="65">
        <v>41</v>
      </c>
      <c r="E19" s="66">
        <v>0</v>
      </c>
      <c r="F19" s="66">
        <v>2</v>
      </c>
      <c r="G19" s="67">
        <v>50</v>
      </c>
      <c r="H19" s="66">
        <v>50</v>
      </c>
      <c r="I19" s="67">
        <v>50</v>
      </c>
      <c r="J19" s="67"/>
      <c r="K19" s="67"/>
    </row>
    <row r="20" spans="1:13" ht="17.25" thickTop="1" thickBot="1" x14ac:dyDescent="0.3">
      <c r="A20" s="60"/>
      <c r="B20" s="60"/>
      <c r="C20" s="64" t="s">
        <v>128</v>
      </c>
      <c r="D20" s="65">
        <v>41</v>
      </c>
      <c r="E20" s="66">
        <v>0</v>
      </c>
      <c r="F20" s="66">
        <v>17.7</v>
      </c>
      <c r="G20" s="67">
        <v>50</v>
      </c>
      <c r="H20" s="66">
        <v>50</v>
      </c>
      <c r="I20" s="67">
        <v>50</v>
      </c>
      <c r="J20" s="67"/>
      <c r="K20" s="67"/>
    </row>
    <row r="21" spans="1:13" ht="17.25" thickTop="1" thickBot="1" x14ac:dyDescent="0.3">
      <c r="A21" s="25"/>
      <c r="B21" s="20" t="s">
        <v>129</v>
      </c>
      <c r="C21" s="24" t="s">
        <v>130</v>
      </c>
      <c r="D21" s="25">
        <v>41</v>
      </c>
      <c r="E21" s="70">
        <v>358.93</v>
      </c>
      <c r="F21" s="70">
        <v>455.35</v>
      </c>
      <c r="G21" s="71">
        <v>450</v>
      </c>
      <c r="H21" s="73">
        <v>450</v>
      </c>
      <c r="I21" s="71">
        <v>500</v>
      </c>
      <c r="J21" s="71"/>
      <c r="K21" s="71"/>
    </row>
    <row r="22" spans="1:13" ht="17.25" thickTop="1" thickBot="1" x14ac:dyDescent="0.3">
      <c r="A22" s="25"/>
      <c r="B22" s="20" t="s">
        <v>131</v>
      </c>
      <c r="C22" s="24" t="s">
        <v>132</v>
      </c>
      <c r="D22" s="25">
        <v>41</v>
      </c>
      <c r="E22" s="70">
        <v>3795.06</v>
      </c>
      <c r="F22" s="70">
        <v>4619.01</v>
      </c>
      <c r="G22" s="71">
        <v>4500</v>
      </c>
      <c r="H22" s="73">
        <v>4500</v>
      </c>
      <c r="I22" s="71">
        <v>5000</v>
      </c>
      <c r="J22" s="71"/>
      <c r="K22" s="71"/>
    </row>
    <row r="23" spans="1:13" ht="17.25" thickTop="1" thickBot="1" x14ac:dyDescent="0.3">
      <c r="A23" s="20"/>
      <c r="B23" s="20" t="s">
        <v>133</v>
      </c>
      <c r="C23" s="24" t="s">
        <v>134</v>
      </c>
      <c r="D23" s="25">
        <v>41</v>
      </c>
      <c r="E23" s="70">
        <v>216.96</v>
      </c>
      <c r="F23" s="70">
        <v>267.69</v>
      </c>
      <c r="G23" s="71">
        <v>280</v>
      </c>
      <c r="H23" s="73">
        <v>280</v>
      </c>
      <c r="I23" s="71">
        <v>300</v>
      </c>
      <c r="J23" s="71"/>
      <c r="K23" s="71"/>
    </row>
    <row r="24" spans="1:13" ht="17.25" thickTop="1" thickBot="1" x14ac:dyDescent="0.3">
      <c r="A24" s="25"/>
      <c r="B24" s="20" t="s">
        <v>135</v>
      </c>
      <c r="C24" s="24" t="s">
        <v>136</v>
      </c>
      <c r="D24" s="25">
        <v>41</v>
      </c>
      <c r="E24" s="70">
        <v>809.64</v>
      </c>
      <c r="F24" s="70">
        <v>988.32</v>
      </c>
      <c r="G24" s="71">
        <v>850</v>
      </c>
      <c r="H24" s="73">
        <v>850</v>
      </c>
      <c r="I24" s="71">
        <v>1000</v>
      </c>
      <c r="J24" s="71"/>
      <c r="K24" s="71"/>
    </row>
    <row r="25" spans="1:13" ht="17.25" thickTop="1" thickBot="1" x14ac:dyDescent="0.3">
      <c r="A25" s="25"/>
      <c r="B25" s="20" t="s">
        <v>137</v>
      </c>
      <c r="C25" s="24" t="s">
        <v>138</v>
      </c>
      <c r="D25" s="25">
        <v>41</v>
      </c>
      <c r="E25" s="70">
        <v>256.42</v>
      </c>
      <c r="F25" s="70">
        <v>327.45</v>
      </c>
      <c r="G25" s="71">
        <v>350</v>
      </c>
      <c r="H25" s="73">
        <v>350</v>
      </c>
      <c r="I25" s="71">
        <v>350</v>
      </c>
      <c r="J25" s="71"/>
      <c r="K25" s="71"/>
    </row>
    <row r="26" spans="1:13" ht="17.25" thickTop="1" thickBot="1" x14ac:dyDescent="0.3">
      <c r="A26" s="60"/>
      <c r="B26" s="60" t="s">
        <v>139</v>
      </c>
      <c r="C26" s="64" t="s">
        <v>140</v>
      </c>
      <c r="D26" s="65">
        <v>41</v>
      </c>
      <c r="E26" s="66">
        <v>1287.21</v>
      </c>
      <c r="F26" s="66">
        <v>1577.26</v>
      </c>
      <c r="G26" s="67">
        <v>1310</v>
      </c>
      <c r="H26" s="62">
        <v>1310</v>
      </c>
      <c r="I26" s="67">
        <v>1600</v>
      </c>
      <c r="J26" s="67"/>
      <c r="K26" s="67"/>
    </row>
    <row r="27" spans="1:13" ht="17.25" thickTop="1" thickBot="1" x14ac:dyDescent="0.3">
      <c r="A27" s="56"/>
      <c r="B27" s="56"/>
      <c r="C27" s="57" t="s">
        <v>141</v>
      </c>
      <c r="D27" s="56">
        <v>41</v>
      </c>
      <c r="E27" s="58">
        <v>1314.78</v>
      </c>
      <c r="F27" s="58">
        <v>1485.96</v>
      </c>
      <c r="G27" s="59">
        <v>1800</v>
      </c>
      <c r="H27" s="58">
        <v>1600</v>
      </c>
      <c r="I27" s="59">
        <v>1700</v>
      </c>
      <c r="J27" s="59">
        <v>1700</v>
      </c>
      <c r="K27" s="59">
        <v>1700</v>
      </c>
    </row>
    <row r="28" spans="1:13" ht="17.25" thickTop="1" thickBot="1" x14ac:dyDescent="0.3">
      <c r="A28" s="60"/>
      <c r="B28" s="60" t="s">
        <v>142</v>
      </c>
      <c r="C28" s="61" t="s">
        <v>143</v>
      </c>
      <c r="D28" s="60">
        <v>41</v>
      </c>
      <c r="E28" s="62">
        <v>1314.78</v>
      </c>
      <c r="F28" s="62">
        <v>1485.96</v>
      </c>
      <c r="G28" s="63">
        <v>1800</v>
      </c>
      <c r="H28" s="62">
        <v>1600</v>
      </c>
      <c r="I28" s="63">
        <v>1700</v>
      </c>
      <c r="J28" s="63"/>
      <c r="K28" s="63"/>
      <c r="L28" s="4"/>
      <c r="M28" s="4"/>
    </row>
    <row r="29" spans="1:13" ht="17.25" thickTop="1" thickBot="1" x14ac:dyDescent="0.3">
      <c r="A29" s="65"/>
      <c r="B29" s="65"/>
      <c r="C29" s="64" t="s">
        <v>144</v>
      </c>
      <c r="D29" s="65">
        <v>41</v>
      </c>
      <c r="E29" s="66">
        <v>0</v>
      </c>
      <c r="F29" s="66">
        <v>1416.91</v>
      </c>
      <c r="G29" s="67">
        <v>1200</v>
      </c>
      <c r="H29" s="66">
        <v>1000</v>
      </c>
      <c r="I29" s="67">
        <v>1200</v>
      </c>
      <c r="J29" s="67"/>
      <c r="K29" s="67"/>
      <c r="L29" s="72"/>
      <c r="M29" s="72"/>
    </row>
    <row r="30" spans="1:13" ht="17.25" thickTop="1" thickBot="1" x14ac:dyDescent="0.3">
      <c r="A30" s="65"/>
      <c r="B30" s="65"/>
      <c r="C30" s="64" t="s">
        <v>145</v>
      </c>
      <c r="D30" s="65">
        <v>41</v>
      </c>
      <c r="E30" s="66">
        <v>0</v>
      </c>
      <c r="F30" s="66">
        <v>18.75</v>
      </c>
      <c r="G30" s="67">
        <v>200</v>
      </c>
      <c r="H30" s="66">
        <v>200</v>
      </c>
      <c r="I30" s="67">
        <v>200</v>
      </c>
      <c r="J30" s="67"/>
      <c r="K30" s="67"/>
      <c r="L30" s="72"/>
      <c r="M30" s="72"/>
    </row>
    <row r="31" spans="1:13" ht="17.25" thickTop="1" thickBot="1" x14ac:dyDescent="0.3">
      <c r="A31" s="65"/>
      <c r="B31" s="65"/>
      <c r="C31" s="64" t="s">
        <v>146</v>
      </c>
      <c r="D31" s="65">
        <v>41</v>
      </c>
      <c r="E31" s="66">
        <v>0</v>
      </c>
      <c r="F31" s="66">
        <v>50.3</v>
      </c>
      <c r="G31" s="67">
        <v>400</v>
      </c>
      <c r="H31" s="66">
        <v>400</v>
      </c>
      <c r="I31" s="67">
        <v>300</v>
      </c>
      <c r="J31" s="67"/>
      <c r="K31" s="67"/>
      <c r="L31" s="72"/>
      <c r="M31" s="72"/>
    </row>
    <row r="32" spans="1:13" ht="17.25" thickTop="1" thickBot="1" x14ac:dyDescent="0.3">
      <c r="A32" s="56"/>
      <c r="B32" s="56"/>
      <c r="C32" s="57" t="s">
        <v>147</v>
      </c>
      <c r="D32" s="56">
        <v>41</v>
      </c>
      <c r="E32" s="58">
        <v>3930.5099999999998</v>
      </c>
      <c r="F32" s="58">
        <f>F33+F36+F41+F42</f>
        <v>3470.74</v>
      </c>
      <c r="G32" s="59">
        <v>4150</v>
      </c>
      <c r="H32" s="58">
        <f>H33+H36+H41+H42</f>
        <v>4350</v>
      </c>
      <c r="I32" s="59">
        <f>I33+I36+I41+I42</f>
        <v>4400</v>
      </c>
      <c r="J32" s="59">
        <v>4400</v>
      </c>
      <c r="K32" s="59">
        <v>4400</v>
      </c>
    </row>
    <row r="33" spans="1:13" ht="17.25" thickTop="1" thickBot="1" x14ac:dyDescent="0.3">
      <c r="A33" s="20"/>
      <c r="B33" s="20" t="s">
        <v>148</v>
      </c>
      <c r="C33" s="19" t="s">
        <v>149</v>
      </c>
      <c r="D33" s="20">
        <v>41</v>
      </c>
      <c r="E33" s="73">
        <v>3643.99</v>
      </c>
      <c r="F33" s="73">
        <v>3213.45</v>
      </c>
      <c r="G33" s="74">
        <v>3500</v>
      </c>
      <c r="H33" s="73">
        <v>3700</v>
      </c>
      <c r="I33" s="74">
        <v>3800</v>
      </c>
      <c r="J33" s="74"/>
      <c r="K33" s="74"/>
      <c r="L33" s="4"/>
      <c r="M33" s="4"/>
    </row>
    <row r="34" spans="1:13" ht="17.25" thickTop="1" thickBot="1" x14ac:dyDescent="0.3">
      <c r="A34" s="25"/>
      <c r="B34" s="20"/>
      <c r="C34" s="24" t="s">
        <v>150</v>
      </c>
      <c r="D34" s="25">
        <v>41</v>
      </c>
      <c r="E34" s="70">
        <v>1654.99</v>
      </c>
      <c r="F34" s="70">
        <v>1611.45</v>
      </c>
      <c r="G34" s="71">
        <v>2000</v>
      </c>
      <c r="H34" s="70">
        <v>2200</v>
      </c>
      <c r="I34" s="71">
        <v>2300</v>
      </c>
      <c r="J34" s="71"/>
      <c r="K34" s="71"/>
    </row>
    <row r="35" spans="1:13" ht="17.25" thickTop="1" thickBot="1" x14ac:dyDescent="0.3">
      <c r="A35" s="25"/>
      <c r="B35" s="20"/>
      <c r="C35" s="24" t="s">
        <v>151</v>
      </c>
      <c r="D35" s="25">
        <v>41</v>
      </c>
      <c r="E35" s="70">
        <v>1989</v>
      </c>
      <c r="F35" s="70">
        <v>1602</v>
      </c>
      <c r="G35" s="71">
        <v>1500</v>
      </c>
      <c r="H35" s="70">
        <v>1500</v>
      </c>
      <c r="I35" s="71">
        <v>1500</v>
      </c>
      <c r="J35" s="71"/>
      <c r="K35" s="71"/>
    </row>
    <row r="36" spans="1:13" ht="17.25" thickTop="1" thickBot="1" x14ac:dyDescent="0.3">
      <c r="A36" s="20"/>
      <c r="B36" s="20" t="s">
        <v>152</v>
      </c>
      <c r="C36" s="19" t="s">
        <v>153</v>
      </c>
      <c r="D36" s="20">
        <v>41</v>
      </c>
      <c r="E36" s="73">
        <v>200.84</v>
      </c>
      <c r="F36" s="73">
        <v>106.51</v>
      </c>
      <c r="G36" s="74">
        <v>300</v>
      </c>
      <c r="H36" s="73">
        <v>300</v>
      </c>
      <c r="I36" s="74">
        <v>300</v>
      </c>
      <c r="J36" s="74"/>
      <c r="K36" s="74"/>
      <c r="L36" s="4"/>
      <c r="M36" s="4"/>
    </row>
    <row r="37" spans="1:13" ht="17.25" thickTop="1" thickBot="1" x14ac:dyDescent="0.3">
      <c r="A37" s="25"/>
      <c r="B37" s="20"/>
      <c r="C37" s="24" t="s">
        <v>154</v>
      </c>
      <c r="D37" s="25">
        <v>41</v>
      </c>
      <c r="E37" s="70">
        <v>69.900000000000006</v>
      </c>
      <c r="F37" s="70">
        <v>0</v>
      </c>
      <c r="G37" s="71">
        <v>0</v>
      </c>
      <c r="H37" s="70">
        <v>0</v>
      </c>
      <c r="I37" s="71">
        <v>0</v>
      </c>
      <c r="J37" s="71"/>
      <c r="K37" s="71"/>
    </row>
    <row r="38" spans="1:13" ht="17.25" thickTop="1" thickBot="1" x14ac:dyDescent="0.3">
      <c r="A38" s="25"/>
      <c r="B38" s="20"/>
      <c r="C38" s="24" t="s">
        <v>155</v>
      </c>
      <c r="D38" s="25">
        <v>41</v>
      </c>
      <c r="E38" s="70">
        <v>19.77</v>
      </c>
      <c r="F38" s="70">
        <v>0</v>
      </c>
      <c r="G38" s="71">
        <v>0</v>
      </c>
      <c r="H38" s="70">
        <v>0</v>
      </c>
      <c r="I38" s="71">
        <v>0</v>
      </c>
      <c r="J38" s="71"/>
      <c r="K38" s="71"/>
    </row>
    <row r="39" spans="1:13" ht="17.25" thickTop="1" thickBot="1" x14ac:dyDescent="0.3">
      <c r="A39" s="25"/>
      <c r="B39" s="20"/>
      <c r="C39" s="24" t="s">
        <v>156</v>
      </c>
      <c r="D39" s="25">
        <v>41</v>
      </c>
      <c r="E39" s="70">
        <v>88.49</v>
      </c>
      <c r="F39" s="70">
        <v>99.37</v>
      </c>
      <c r="G39" s="71">
        <v>200</v>
      </c>
      <c r="H39" s="70">
        <v>200</v>
      </c>
      <c r="I39" s="71">
        <v>200</v>
      </c>
      <c r="J39" s="71"/>
      <c r="K39" s="71"/>
    </row>
    <row r="40" spans="1:13" ht="17.25" thickTop="1" thickBot="1" x14ac:dyDescent="0.3">
      <c r="A40" s="25"/>
      <c r="B40" s="20"/>
      <c r="C40" s="24" t="s">
        <v>157</v>
      </c>
      <c r="D40" s="25">
        <v>41</v>
      </c>
      <c r="E40" s="70">
        <v>22.68</v>
      </c>
      <c r="F40" s="70">
        <v>7.14</v>
      </c>
      <c r="G40" s="71">
        <v>100</v>
      </c>
      <c r="H40" s="70">
        <v>100</v>
      </c>
      <c r="I40" s="71">
        <v>100</v>
      </c>
      <c r="J40" s="71"/>
      <c r="K40" s="71"/>
    </row>
    <row r="41" spans="1:13" ht="17.25" thickTop="1" thickBot="1" x14ac:dyDescent="0.3">
      <c r="A41" s="20"/>
      <c r="B41" s="20" t="s">
        <v>158</v>
      </c>
      <c r="C41" s="19" t="s">
        <v>159</v>
      </c>
      <c r="D41" s="20">
        <v>41</v>
      </c>
      <c r="E41" s="73">
        <v>85.68</v>
      </c>
      <c r="F41" s="73">
        <v>85.68</v>
      </c>
      <c r="G41" s="74">
        <v>100</v>
      </c>
      <c r="H41" s="73">
        <v>100</v>
      </c>
      <c r="I41" s="74">
        <v>100</v>
      </c>
      <c r="J41" s="74"/>
      <c r="K41" s="74"/>
      <c r="L41" s="4"/>
      <c r="M41" s="4"/>
    </row>
    <row r="42" spans="1:13" ht="17.25" thickTop="1" thickBot="1" x14ac:dyDescent="0.3">
      <c r="A42" s="20"/>
      <c r="B42" s="20" t="s">
        <v>160</v>
      </c>
      <c r="C42" s="19" t="s">
        <v>161</v>
      </c>
      <c r="D42" s="20">
        <v>41</v>
      </c>
      <c r="E42" s="73">
        <v>0</v>
      </c>
      <c r="F42" s="73">
        <v>65.099999999999994</v>
      </c>
      <c r="G42" s="74">
        <v>250</v>
      </c>
      <c r="H42" s="73">
        <v>250</v>
      </c>
      <c r="I42" s="74">
        <v>200</v>
      </c>
      <c r="J42" s="74"/>
      <c r="K42" s="74"/>
      <c r="L42" s="4"/>
      <c r="M42" s="4"/>
    </row>
    <row r="43" spans="1:13" ht="17.25" thickTop="1" thickBot="1" x14ac:dyDescent="0.3">
      <c r="A43" s="25"/>
      <c r="B43" s="20"/>
      <c r="C43" s="24" t="s">
        <v>162</v>
      </c>
      <c r="D43" s="25">
        <v>41</v>
      </c>
      <c r="E43" s="70">
        <v>0</v>
      </c>
      <c r="F43" s="70">
        <v>61.94</v>
      </c>
      <c r="G43" s="71">
        <v>150</v>
      </c>
      <c r="H43" s="70">
        <v>150</v>
      </c>
      <c r="I43" s="71">
        <v>100</v>
      </c>
      <c r="J43" s="71"/>
      <c r="K43" s="71"/>
    </row>
    <row r="44" spans="1:13" ht="17.25" thickTop="1" thickBot="1" x14ac:dyDescent="0.3">
      <c r="A44" s="25"/>
      <c r="B44" s="20"/>
      <c r="C44" s="24" t="s">
        <v>163</v>
      </c>
      <c r="D44" s="25">
        <v>41</v>
      </c>
      <c r="E44" s="70">
        <v>0</v>
      </c>
      <c r="F44" s="70">
        <v>3.16</v>
      </c>
      <c r="G44" s="71">
        <v>100</v>
      </c>
      <c r="H44" s="70">
        <v>100</v>
      </c>
      <c r="I44" s="71">
        <v>100</v>
      </c>
      <c r="J44" s="71"/>
      <c r="K44" s="71"/>
    </row>
    <row r="45" spans="1:13" ht="17.25" thickTop="1" thickBot="1" x14ac:dyDescent="0.3">
      <c r="A45" s="56"/>
      <c r="B45" s="56"/>
      <c r="C45" s="57" t="s">
        <v>164</v>
      </c>
      <c r="D45" s="56">
        <v>41</v>
      </c>
      <c r="E45" s="58">
        <v>2021.05</v>
      </c>
      <c r="F45" s="58">
        <f>F47+F50+F55+F63+F69</f>
        <v>2163.59</v>
      </c>
      <c r="G45" s="59">
        <v>2940</v>
      </c>
      <c r="H45" s="58">
        <f>H46+H47+H48+H49+H50+H55+H63+H67+H68+H69</f>
        <v>3320</v>
      </c>
      <c r="I45" s="59">
        <f>I46+I47+I48+I49+I50+I55+I63+I67+I68+I69</f>
        <v>2870</v>
      </c>
      <c r="J45" s="59">
        <v>2870</v>
      </c>
      <c r="K45" s="59">
        <v>2870</v>
      </c>
    </row>
    <row r="46" spans="1:13" ht="17.25" thickTop="1" thickBot="1" x14ac:dyDescent="0.3">
      <c r="A46" s="75"/>
      <c r="B46" s="75" t="s">
        <v>165</v>
      </c>
      <c r="C46" s="76" t="s">
        <v>166</v>
      </c>
      <c r="D46" s="77">
        <v>41</v>
      </c>
      <c r="E46" s="78">
        <v>0</v>
      </c>
      <c r="F46" s="78">
        <v>0</v>
      </c>
      <c r="G46" s="79">
        <v>20</v>
      </c>
      <c r="H46" s="78">
        <v>20</v>
      </c>
      <c r="I46" s="79">
        <v>40</v>
      </c>
      <c r="J46" s="79"/>
      <c r="K46" s="79"/>
      <c r="L46" s="80"/>
      <c r="M46" s="80"/>
    </row>
    <row r="47" spans="1:13" ht="17.25" thickTop="1" thickBot="1" x14ac:dyDescent="0.3">
      <c r="A47" s="75"/>
      <c r="B47" s="75" t="s">
        <v>167</v>
      </c>
      <c r="C47" s="76" t="s">
        <v>168</v>
      </c>
      <c r="D47" s="77">
        <v>41</v>
      </c>
      <c r="E47" s="78">
        <v>125</v>
      </c>
      <c r="F47" s="78">
        <v>158.30000000000001</v>
      </c>
      <c r="G47" s="79">
        <v>200</v>
      </c>
      <c r="H47" s="78">
        <v>200</v>
      </c>
      <c r="I47" s="79">
        <v>200</v>
      </c>
      <c r="J47" s="79"/>
      <c r="K47" s="79"/>
      <c r="L47" s="80"/>
      <c r="M47" s="80"/>
    </row>
    <row r="48" spans="1:13" ht="17.25" thickTop="1" thickBot="1" x14ac:dyDescent="0.3">
      <c r="A48" s="75"/>
      <c r="B48" s="75" t="s">
        <v>169</v>
      </c>
      <c r="C48" s="76" t="s">
        <v>170</v>
      </c>
      <c r="D48" s="77">
        <v>41</v>
      </c>
      <c r="E48" s="78">
        <v>114.1</v>
      </c>
      <c r="F48" s="78">
        <v>0</v>
      </c>
      <c r="G48" s="79">
        <v>200</v>
      </c>
      <c r="H48" s="78">
        <v>200</v>
      </c>
      <c r="I48" s="79">
        <v>100</v>
      </c>
      <c r="J48" s="79"/>
      <c r="K48" s="79"/>
      <c r="L48" s="80"/>
      <c r="M48" s="80"/>
    </row>
    <row r="49" spans="1:13" ht="17.25" thickTop="1" thickBot="1" x14ac:dyDescent="0.3">
      <c r="A49" s="75"/>
      <c r="B49" s="75" t="s">
        <v>171</v>
      </c>
      <c r="C49" s="76" t="s">
        <v>172</v>
      </c>
      <c r="D49" s="77">
        <v>41</v>
      </c>
      <c r="E49" s="78">
        <v>0</v>
      </c>
      <c r="F49" s="78">
        <v>0</v>
      </c>
      <c r="G49" s="79">
        <v>20</v>
      </c>
      <c r="H49" s="78">
        <v>500</v>
      </c>
      <c r="I49" s="79">
        <v>100</v>
      </c>
      <c r="J49" s="79"/>
      <c r="K49" s="79"/>
      <c r="L49" s="80"/>
      <c r="M49" s="80"/>
    </row>
    <row r="50" spans="1:13" ht="17.25" thickTop="1" thickBot="1" x14ac:dyDescent="0.3">
      <c r="A50" s="20"/>
      <c r="B50" s="20" t="s">
        <v>173</v>
      </c>
      <c r="C50" s="19" t="s">
        <v>174</v>
      </c>
      <c r="D50" s="41">
        <v>111</v>
      </c>
      <c r="E50" s="73">
        <v>129.38999999999999</v>
      </c>
      <c r="F50" s="73">
        <f>F51+F54+F53</f>
        <v>45.599999999999994</v>
      </c>
      <c r="G50" s="74">
        <v>130</v>
      </c>
      <c r="H50" s="73">
        <f>H51+H53+H54</f>
        <v>130</v>
      </c>
      <c r="I50" s="74">
        <v>80</v>
      </c>
      <c r="J50" s="74"/>
      <c r="K50" s="74"/>
      <c r="L50" s="4"/>
      <c r="M50" s="4"/>
    </row>
    <row r="51" spans="1:13" ht="17.25" thickTop="1" thickBot="1" x14ac:dyDescent="0.3">
      <c r="A51" s="25"/>
      <c r="B51" s="25"/>
      <c r="C51" s="24" t="s">
        <v>175</v>
      </c>
      <c r="D51" s="81">
        <v>111</v>
      </c>
      <c r="E51" s="70">
        <v>0</v>
      </c>
      <c r="F51" s="70">
        <v>17.559999999999999</v>
      </c>
      <c r="G51" s="71">
        <v>10</v>
      </c>
      <c r="H51" s="70">
        <v>10</v>
      </c>
      <c r="I51" s="71">
        <v>30</v>
      </c>
      <c r="J51" s="71"/>
      <c r="K51" s="71"/>
      <c r="L51" s="72"/>
      <c r="M51" s="72"/>
    </row>
    <row r="52" spans="1:13" ht="17.25" thickTop="1" thickBot="1" x14ac:dyDescent="0.3">
      <c r="A52" s="25"/>
      <c r="B52" s="20"/>
      <c r="C52" s="24" t="s">
        <v>176</v>
      </c>
      <c r="D52" s="81">
        <v>111</v>
      </c>
      <c r="E52" s="70">
        <v>0</v>
      </c>
      <c r="F52" s="70">
        <v>0</v>
      </c>
      <c r="G52" s="71">
        <v>0</v>
      </c>
      <c r="H52" s="70">
        <v>0</v>
      </c>
      <c r="I52" s="71">
        <v>0</v>
      </c>
      <c r="J52" s="71"/>
      <c r="K52" s="71"/>
    </row>
    <row r="53" spans="1:13" ht="17.25" thickTop="1" thickBot="1" x14ac:dyDescent="0.3">
      <c r="A53" s="25"/>
      <c r="B53" s="20"/>
      <c r="C53" s="24" t="s">
        <v>177</v>
      </c>
      <c r="D53" s="81">
        <v>111</v>
      </c>
      <c r="E53" s="70">
        <v>0</v>
      </c>
      <c r="F53" s="70">
        <v>0.44</v>
      </c>
      <c r="G53" s="71">
        <v>20</v>
      </c>
      <c r="H53" s="70">
        <v>20</v>
      </c>
      <c r="I53" s="71">
        <v>30</v>
      </c>
      <c r="J53" s="71"/>
      <c r="K53" s="71"/>
    </row>
    <row r="54" spans="1:13" ht="17.25" thickTop="1" thickBot="1" x14ac:dyDescent="0.3">
      <c r="A54" s="25"/>
      <c r="B54" s="20"/>
      <c r="C54" s="24" t="s">
        <v>178</v>
      </c>
      <c r="D54" s="81">
        <v>111</v>
      </c>
      <c r="E54" s="70">
        <v>129.38999999999999</v>
      </c>
      <c r="F54" s="70">
        <v>27.6</v>
      </c>
      <c r="G54" s="71">
        <v>100</v>
      </c>
      <c r="H54" s="70">
        <v>100</v>
      </c>
      <c r="I54" s="71">
        <v>20</v>
      </c>
      <c r="J54" s="71"/>
      <c r="K54" s="71"/>
    </row>
    <row r="55" spans="1:13" ht="17.25" thickTop="1" thickBot="1" x14ac:dyDescent="0.3">
      <c r="A55" s="20"/>
      <c r="B55" s="20" t="s">
        <v>179</v>
      </c>
      <c r="C55" s="19" t="s">
        <v>174</v>
      </c>
      <c r="D55" s="20">
        <v>41</v>
      </c>
      <c r="E55" s="73">
        <v>1416.23</v>
      </c>
      <c r="F55" s="73">
        <f>F56+F58+F59+F60+F61</f>
        <v>1671.23</v>
      </c>
      <c r="G55" s="74">
        <v>1800</v>
      </c>
      <c r="H55" s="73">
        <f>H56+H57+H58+H59+H60+H61+H62</f>
        <v>1700</v>
      </c>
      <c r="I55" s="74">
        <f>I56+I57+I58+I59+I60+I61</f>
        <v>1850</v>
      </c>
      <c r="J55" s="74"/>
      <c r="K55" s="74"/>
      <c r="L55" s="4"/>
      <c r="M55" s="4"/>
    </row>
    <row r="56" spans="1:13" ht="17.25" thickTop="1" thickBot="1" x14ac:dyDescent="0.3">
      <c r="A56" s="25"/>
      <c r="B56" s="25"/>
      <c r="C56" s="24" t="s">
        <v>175</v>
      </c>
      <c r="D56" s="25">
        <v>41</v>
      </c>
      <c r="E56" s="70">
        <v>16.72</v>
      </c>
      <c r="F56" s="70">
        <v>41.23</v>
      </c>
      <c r="G56" s="71">
        <v>100</v>
      </c>
      <c r="H56" s="70">
        <v>100</v>
      </c>
      <c r="I56" s="71">
        <v>100</v>
      </c>
      <c r="J56" s="71"/>
      <c r="K56" s="71"/>
      <c r="L56" s="72"/>
      <c r="M56" s="72"/>
    </row>
    <row r="57" spans="1:13" ht="17.25" thickTop="1" thickBot="1" x14ac:dyDescent="0.3">
      <c r="A57" s="20"/>
      <c r="B57" s="20"/>
      <c r="C57" s="24" t="s">
        <v>176</v>
      </c>
      <c r="D57" s="25">
        <v>41</v>
      </c>
      <c r="E57" s="70">
        <v>3.75</v>
      </c>
      <c r="F57" s="70">
        <v>0</v>
      </c>
      <c r="G57" s="71">
        <v>50</v>
      </c>
      <c r="H57" s="70">
        <v>50</v>
      </c>
      <c r="I57" s="71">
        <v>100</v>
      </c>
      <c r="J57" s="71"/>
      <c r="K57" s="71"/>
      <c r="L57" s="4"/>
      <c r="M57" s="4"/>
    </row>
    <row r="58" spans="1:13" ht="17.25" thickTop="1" thickBot="1" x14ac:dyDescent="0.3">
      <c r="A58" s="20"/>
      <c r="B58" s="20"/>
      <c r="C58" s="24" t="s">
        <v>177</v>
      </c>
      <c r="D58" s="25">
        <v>41</v>
      </c>
      <c r="E58" s="70">
        <v>67.180000000000007</v>
      </c>
      <c r="F58" s="70">
        <v>188.71</v>
      </c>
      <c r="G58" s="71">
        <v>200</v>
      </c>
      <c r="H58" s="70">
        <v>200</v>
      </c>
      <c r="I58" s="71">
        <v>200</v>
      </c>
      <c r="J58" s="71"/>
      <c r="K58" s="71"/>
      <c r="L58" s="4"/>
      <c r="M58" s="4"/>
    </row>
    <row r="59" spans="1:13" ht="17.25" thickTop="1" thickBot="1" x14ac:dyDescent="0.3">
      <c r="A59" s="20"/>
      <c r="B59" s="20"/>
      <c r="C59" s="24" t="s">
        <v>178</v>
      </c>
      <c r="D59" s="25">
        <v>41</v>
      </c>
      <c r="E59" s="70">
        <v>212.01</v>
      </c>
      <c r="F59" s="70">
        <v>256.07</v>
      </c>
      <c r="G59" s="71">
        <v>350</v>
      </c>
      <c r="H59" s="70">
        <v>350</v>
      </c>
      <c r="I59" s="71">
        <v>400</v>
      </c>
      <c r="J59" s="71"/>
      <c r="K59" s="71"/>
      <c r="L59" s="4"/>
      <c r="M59" s="4"/>
    </row>
    <row r="60" spans="1:13" ht="17.25" thickTop="1" thickBot="1" x14ac:dyDescent="0.3">
      <c r="A60" s="20"/>
      <c r="B60" s="20"/>
      <c r="C60" s="24" t="s">
        <v>180</v>
      </c>
      <c r="D60" s="25">
        <v>41</v>
      </c>
      <c r="E60" s="70">
        <v>33.97</v>
      </c>
      <c r="F60" s="70">
        <v>82.25</v>
      </c>
      <c r="G60" s="71">
        <v>100</v>
      </c>
      <c r="H60" s="70">
        <v>200</v>
      </c>
      <c r="I60" s="71">
        <v>200</v>
      </c>
      <c r="J60" s="71"/>
      <c r="K60" s="71"/>
      <c r="L60" s="4"/>
      <c r="M60" s="4"/>
    </row>
    <row r="61" spans="1:13" ht="17.25" thickTop="1" thickBot="1" x14ac:dyDescent="0.3">
      <c r="A61" s="20"/>
      <c r="B61" s="20"/>
      <c r="C61" s="24" t="s">
        <v>181</v>
      </c>
      <c r="D61" s="25">
        <v>41</v>
      </c>
      <c r="E61" s="70">
        <v>1082.5999999999999</v>
      </c>
      <c r="F61" s="70">
        <v>1102.97</v>
      </c>
      <c r="G61" s="71">
        <v>1000</v>
      </c>
      <c r="H61" s="70">
        <v>800</v>
      </c>
      <c r="I61" s="71">
        <v>850</v>
      </c>
      <c r="J61" s="71"/>
      <c r="K61" s="71"/>
      <c r="L61" s="4"/>
      <c r="M61" s="4"/>
    </row>
    <row r="62" spans="1:13" ht="17.25" thickTop="1" thickBot="1" x14ac:dyDescent="0.3">
      <c r="A62" s="20"/>
      <c r="B62" s="20"/>
      <c r="C62" s="24" t="s">
        <v>182</v>
      </c>
      <c r="D62" s="25">
        <v>41</v>
      </c>
      <c r="E62" s="70">
        <v>0</v>
      </c>
      <c r="F62" s="70">
        <v>0</v>
      </c>
      <c r="G62" s="71">
        <v>0</v>
      </c>
      <c r="H62" s="70">
        <v>0</v>
      </c>
      <c r="I62" s="71">
        <v>0</v>
      </c>
      <c r="J62" s="71"/>
      <c r="K62" s="71"/>
      <c r="L62" s="4"/>
      <c r="M62" s="4"/>
    </row>
    <row r="63" spans="1:13" ht="17.25" thickTop="1" thickBot="1" x14ac:dyDescent="0.3">
      <c r="A63" s="68"/>
      <c r="B63" s="60" t="s">
        <v>183</v>
      </c>
      <c r="C63" s="68" t="s">
        <v>184</v>
      </c>
      <c r="D63" s="60">
        <v>41</v>
      </c>
      <c r="E63" s="62">
        <v>81.8</v>
      </c>
      <c r="F63" s="62">
        <v>237</v>
      </c>
      <c r="G63" s="63">
        <v>180</v>
      </c>
      <c r="H63" s="62">
        <v>180</v>
      </c>
      <c r="I63" s="63">
        <v>150</v>
      </c>
      <c r="J63" s="63"/>
      <c r="K63" s="63"/>
      <c r="L63" s="4"/>
      <c r="M63" s="4"/>
    </row>
    <row r="64" spans="1:13" ht="17.25" thickTop="1" thickBot="1" x14ac:dyDescent="0.3">
      <c r="A64" s="69"/>
      <c r="B64" s="60"/>
      <c r="C64" s="69" t="s">
        <v>185</v>
      </c>
      <c r="D64" s="65">
        <v>41</v>
      </c>
      <c r="E64" s="62">
        <v>55.8</v>
      </c>
      <c r="F64" s="66">
        <v>237</v>
      </c>
      <c r="G64" s="67">
        <v>130</v>
      </c>
      <c r="H64" s="66">
        <v>130</v>
      </c>
      <c r="I64" s="67">
        <v>100</v>
      </c>
      <c r="J64" s="67"/>
      <c r="K64" s="67"/>
    </row>
    <row r="65" spans="1:13" ht="17.25" thickTop="1" thickBot="1" x14ac:dyDescent="0.3">
      <c r="A65" s="69"/>
      <c r="B65" s="60"/>
      <c r="C65" s="69" t="s">
        <v>186</v>
      </c>
      <c r="D65" s="65">
        <v>41</v>
      </c>
      <c r="E65" s="62">
        <v>26</v>
      </c>
      <c r="F65" s="66">
        <v>0</v>
      </c>
      <c r="G65" s="67">
        <v>50</v>
      </c>
      <c r="H65" s="66">
        <v>50</v>
      </c>
      <c r="I65" s="67">
        <v>50</v>
      </c>
      <c r="J65" s="67"/>
      <c r="K65" s="67"/>
    </row>
    <row r="66" spans="1:13" ht="17.25" thickTop="1" thickBot="1" x14ac:dyDescent="0.3">
      <c r="A66" s="82"/>
      <c r="B66" s="83" t="s">
        <v>187</v>
      </c>
      <c r="C66" s="82" t="s">
        <v>188</v>
      </c>
      <c r="D66" s="84">
        <v>111</v>
      </c>
      <c r="E66" s="85">
        <v>0</v>
      </c>
      <c r="F66" s="85">
        <v>0</v>
      </c>
      <c r="G66" s="86">
        <v>0</v>
      </c>
      <c r="H66" s="85">
        <v>0</v>
      </c>
      <c r="I66" s="86">
        <v>0</v>
      </c>
      <c r="J66" s="86"/>
      <c r="K66" s="86"/>
    </row>
    <row r="67" spans="1:13" ht="17.25" thickTop="1" thickBot="1" x14ac:dyDescent="0.3">
      <c r="A67" s="82"/>
      <c r="B67" s="83" t="s">
        <v>189</v>
      </c>
      <c r="C67" s="82" t="s">
        <v>188</v>
      </c>
      <c r="D67" s="87">
        <v>41</v>
      </c>
      <c r="E67" s="85">
        <v>0</v>
      </c>
      <c r="F67" s="85">
        <v>0</v>
      </c>
      <c r="G67" s="86">
        <v>100</v>
      </c>
      <c r="H67" s="85">
        <v>100</v>
      </c>
      <c r="I67" s="86">
        <v>100</v>
      </c>
      <c r="J67" s="86"/>
      <c r="K67" s="86"/>
    </row>
    <row r="68" spans="1:13" ht="17.25" thickTop="1" thickBot="1" x14ac:dyDescent="0.3">
      <c r="A68" s="82"/>
      <c r="B68" s="83" t="s">
        <v>190</v>
      </c>
      <c r="C68" s="82" t="s">
        <v>191</v>
      </c>
      <c r="D68" s="87">
        <v>41</v>
      </c>
      <c r="E68" s="85">
        <v>0</v>
      </c>
      <c r="F68" s="85">
        <v>0</v>
      </c>
      <c r="G68" s="86">
        <v>50</v>
      </c>
      <c r="H68" s="85">
        <v>50</v>
      </c>
      <c r="I68" s="86">
        <v>50</v>
      </c>
      <c r="J68" s="86"/>
      <c r="K68" s="86"/>
    </row>
    <row r="69" spans="1:13" ht="17.25" thickTop="1" thickBot="1" x14ac:dyDescent="0.3">
      <c r="A69" s="69"/>
      <c r="B69" s="60" t="s">
        <v>192</v>
      </c>
      <c r="C69" s="69" t="s">
        <v>193</v>
      </c>
      <c r="D69" s="65">
        <v>41</v>
      </c>
      <c r="E69" s="66">
        <v>154.53</v>
      </c>
      <c r="F69" s="66">
        <v>51.46</v>
      </c>
      <c r="G69" s="67">
        <v>240</v>
      </c>
      <c r="H69" s="66">
        <v>240</v>
      </c>
      <c r="I69" s="67">
        <v>200</v>
      </c>
      <c r="J69" s="67"/>
      <c r="K69" s="67"/>
    </row>
    <row r="70" spans="1:13" ht="17.25" thickTop="1" thickBot="1" x14ac:dyDescent="0.3">
      <c r="A70" s="56"/>
      <c r="B70" s="56"/>
      <c r="C70" s="57" t="s">
        <v>194</v>
      </c>
      <c r="D70" s="56">
        <v>41</v>
      </c>
      <c r="E70" s="58">
        <v>0</v>
      </c>
      <c r="F70" s="58">
        <v>0</v>
      </c>
      <c r="G70" s="59">
        <v>150</v>
      </c>
      <c r="H70" s="58">
        <v>150</v>
      </c>
      <c r="I70" s="59">
        <v>150</v>
      </c>
      <c r="J70" s="59">
        <v>150</v>
      </c>
      <c r="K70" s="59">
        <v>150</v>
      </c>
    </row>
    <row r="71" spans="1:13" ht="17.25" thickTop="1" thickBot="1" x14ac:dyDescent="0.3">
      <c r="A71" s="69"/>
      <c r="B71" s="60" t="s">
        <v>195</v>
      </c>
      <c r="C71" s="69" t="s">
        <v>196</v>
      </c>
      <c r="D71" s="65">
        <v>41</v>
      </c>
      <c r="E71" s="66">
        <v>0</v>
      </c>
      <c r="F71" s="66">
        <v>0</v>
      </c>
      <c r="G71" s="67">
        <v>50</v>
      </c>
      <c r="H71" s="66">
        <v>50</v>
      </c>
      <c r="I71" s="67">
        <v>50</v>
      </c>
      <c r="J71" s="67"/>
      <c r="K71" s="67"/>
    </row>
    <row r="72" spans="1:13" ht="17.25" thickTop="1" thickBot="1" x14ac:dyDescent="0.3">
      <c r="A72" s="69"/>
      <c r="B72" s="60" t="s">
        <v>197</v>
      </c>
      <c r="C72" s="69" t="s">
        <v>198</v>
      </c>
      <c r="D72" s="65">
        <v>41</v>
      </c>
      <c r="E72" s="66">
        <v>0</v>
      </c>
      <c r="F72" s="66">
        <v>0</v>
      </c>
      <c r="G72" s="67">
        <v>50</v>
      </c>
      <c r="H72" s="66">
        <v>50</v>
      </c>
      <c r="I72" s="67">
        <v>50</v>
      </c>
      <c r="J72" s="67"/>
      <c r="K72" s="67"/>
    </row>
    <row r="73" spans="1:13" ht="17.25" thickTop="1" thickBot="1" x14ac:dyDescent="0.3">
      <c r="A73" s="69"/>
      <c r="B73" s="60" t="s">
        <v>199</v>
      </c>
      <c r="C73" s="69" t="s">
        <v>200</v>
      </c>
      <c r="D73" s="65">
        <v>41</v>
      </c>
      <c r="E73" s="66">
        <v>0</v>
      </c>
      <c r="F73" s="66">
        <v>0</v>
      </c>
      <c r="G73" s="67">
        <v>50</v>
      </c>
      <c r="H73" s="66">
        <v>50</v>
      </c>
      <c r="I73" s="67">
        <v>50</v>
      </c>
      <c r="J73" s="67"/>
      <c r="K73" s="67"/>
    </row>
    <row r="74" spans="1:13" ht="17.25" thickTop="1" thickBot="1" x14ac:dyDescent="0.3">
      <c r="A74" s="56"/>
      <c r="B74" s="56"/>
      <c r="C74" s="57" t="s">
        <v>201</v>
      </c>
      <c r="D74" s="56">
        <v>41</v>
      </c>
      <c r="E74" s="58">
        <v>651</v>
      </c>
      <c r="F74" s="58">
        <f>F78+F79</f>
        <v>707.39</v>
      </c>
      <c r="G74" s="59">
        <v>980</v>
      </c>
      <c r="H74" s="58">
        <f>H75+H76+H77+H78+H79</f>
        <v>1030</v>
      </c>
      <c r="I74" s="59">
        <f>I75+I76+I77+I78+I79</f>
        <v>1030</v>
      </c>
      <c r="J74" s="59">
        <v>1030</v>
      </c>
      <c r="K74" s="59">
        <v>1030</v>
      </c>
    </row>
    <row r="75" spans="1:13" ht="17.25" thickTop="1" thickBot="1" x14ac:dyDescent="0.3">
      <c r="A75" s="77"/>
      <c r="B75" s="75" t="s">
        <v>202</v>
      </c>
      <c r="C75" s="76" t="s">
        <v>203</v>
      </c>
      <c r="D75" s="77">
        <v>41</v>
      </c>
      <c r="E75" s="78">
        <v>0</v>
      </c>
      <c r="F75" s="78">
        <v>0</v>
      </c>
      <c r="G75" s="79">
        <v>50</v>
      </c>
      <c r="H75" s="78">
        <v>50</v>
      </c>
      <c r="I75" s="79">
        <v>50</v>
      </c>
      <c r="J75" s="79"/>
      <c r="K75" s="79"/>
      <c r="L75" s="88"/>
      <c r="M75" s="88"/>
    </row>
    <row r="76" spans="1:13" ht="17.25" thickTop="1" thickBot="1" x14ac:dyDescent="0.3">
      <c r="A76" s="77"/>
      <c r="B76" s="75" t="s">
        <v>204</v>
      </c>
      <c r="C76" s="76" t="s">
        <v>205</v>
      </c>
      <c r="D76" s="77">
        <v>41</v>
      </c>
      <c r="E76" s="78">
        <v>0</v>
      </c>
      <c r="F76" s="78">
        <v>0</v>
      </c>
      <c r="G76" s="79">
        <v>50</v>
      </c>
      <c r="H76" s="78">
        <v>50</v>
      </c>
      <c r="I76" s="79">
        <v>50</v>
      </c>
      <c r="J76" s="79"/>
      <c r="K76" s="79"/>
      <c r="L76" s="88"/>
      <c r="M76" s="88"/>
    </row>
    <row r="77" spans="1:13" ht="17.25" thickTop="1" thickBot="1" x14ac:dyDescent="0.3">
      <c r="A77" s="69"/>
      <c r="B77" s="60" t="s">
        <v>206</v>
      </c>
      <c r="C77" s="69" t="s">
        <v>207</v>
      </c>
      <c r="D77" s="65">
        <v>41</v>
      </c>
      <c r="E77" s="66">
        <v>0</v>
      </c>
      <c r="F77" s="66">
        <v>0</v>
      </c>
      <c r="G77" s="67">
        <v>100</v>
      </c>
      <c r="H77" s="66">
        <v>100</v>
      </c>
      <c r="I77" s="67">
        <v>100</v>
      </c>
      <c r="J77" s="67"/>
      <c r="K77" s="67"/>
    </row>
    <row r="78" spans="1:13" ht="17.25" thickTop="1" thickBot="1" x14ac:dyDescent="0.3">
      <c r="A78" s="69"/>
      <c r="B78" s="60" t="s">
        <v>208</v>
      </c>
      <c r="C78" s="69" t="s">
        <v>209</v>
      </c>
      <c r="D78" s="65">
        <v>41</v>
      </c>
      <c r="E78" s="66">
        <v>651</v>
      </c>
      <c r="F78" s="66">
        <v>629.39</v>
      </c>
      <c r="G78" s="67">
        <v>700</v>
      </c>
      <c r="H78" s="66">
        <v>750</v>
      </c>
      <c r="I78" s="67">
        <v>750</v>
      </c>
      <c r="J78" s="67"/>
      <c r="K78" s="67"/>
    </row>
    <row r="79" spans="1:13" ht="17.25" thickTop="1" thickBot="1" x14ac:dyDescent="0.3">
      <c r="A79" s="69"/>
      <c r="B79" s="60" t="s">
        <v>210</v>
      </c>
      <c r="C79" s="69" t="s">
        <v>209</v>
      </c>
      <c r="D79" s="89">
        <v>111</v>
      </c>
      <c r="E79" s="66">
        <v>0</v>
      </c>
      <c r="F79" s="66">
        <v>78</v>
      </c>
      <c r="G79" s="67">
        <v>80</v>
      </c>
      <c r="H79" s="66">
        <v>80</v>
      </c>
      <c r="I79" s="67">
        <v>80</v>
      </c>
      <c r="J79" s="67"/>
      <c r="K79" s="67"/>
    </row>
    <row r="80" spans="1:13" ht="17.25" thickTop="1" thickBot="1" x14ac:dyDescent="0.3">
      <c r="A80" s="56"/>
      <c r="B80" s="56"/>
      <c r="C80" s="57" t="s">
        <v>211</v>
      </c>
      <c r="D80" s="56">
        <v>41</v>
      </c>
      <c r="E80" s="58">
        <v>5726.85</v>
      </c>
      <c r="F80" s="58">
        <f>F81+F86+F94+F96+F97+F100+F103+F108+F109+F111</f>
        <v>6290.06</v>
      </c>
      <c r="G80" s="59">
        <v>8240</v>
      </c>
      <c r="H80" s="58">
        <f>H81+H85+H86+H94+H95+H96+H97+H100+H103+H108+H109+H110+H111+H113</f>
        <v>8300</v>
      </c>
      <c r="I80" s="59">
        <f>I81+I85+I86+I94+I95+I96+I97+I100+I103+I108+I109+I110+I111+I112+I113</f>
        <v>8090</v>
      </c>
      <c r="J80" s="59">
        <v>8090</v>
      </c>
      <c r="K80" s="59">
        <v>8090</v>
      </c>
    </row>
    <row r="81" spans="1:13" ht="17.25" thickTop="1" thickBot="1" x14ac:dyDescent="0.3">
      <c r="A81" s="20"/>
      <c r="B81" s="20" t="s">
        <v>212</v>
      </c>
      <c r="C81" s="19" t="s">
        <v>213</v>
      </c>
      <c r="D81" s="20">
        <v>41</v>
      </c>
      <c r="E81" s="73">
        <v>56.6</v>
      </c>
      <c r="F81" s="73">
        <v>185</v>
      </c>
      <c r="G81" s="74">
        <v>500</v>
      </c>
      <c r="H81" s="73">
        <f>H82+H83+H84</f>
        <v>600</v>
      </c>
      <c r="I81" s="74">
        <v>400</v>
      </c>
      <c r="J81" s="74"/>
      <c r="K81" s="74"/>
      <c r="L81" s="4"/>
      <c r="M81" s="4"/>
    </row>
    <row r="82" spans="1:13" ht="17.25" thickTop="1" thickBot="1" x14ac:dyDescent="0.3">
      <c r="A82" s="25"/>
      <c r="B82" s="20"/>
      <c r="C82" s="24" t="s">
        <v>214</v>
      </c>
      <c r="D82" s="25">
        <v>41</v>
      </c>
      <c r="E82" s="70">
        <v>0</v>
      </c>
      <c r="F82" s="70">
        <v>0</v>
      </c>
      <c r="G82" s="71">
        <v>200</v>
      </c>
      <c r="H82" s="70">
        <v>200</v>
      </c>
      <c r="I82" s="71">
        <v>100</v>
      </c>
      <c r="J82" s="71"/>
      <c r="K82" s="71"/>
    </row>
    <row r="83" spans="1:13" ht="17.25" thickTop="1" thickBot="1" x14ac:dyDescent="0.3">
      <c r="A83" s="25"/>
      <c r="B83" s="20"/>
      <c r="C83" s="24" t="s">
        <v>215</v>
      </c>
      <c r="D83" s="25">
        <v>41</v>
      </c>
      <c r="E83" s="70">
        <v>0</v>
      </c>
      <c r="F83" s="70">
        <v>0</v>
      </c>
      <c r="G83" s="71">
        <v>100</v>
      </c>
      <c r="H83" s="70">
        <v>100</v>
      </c>
      <c r="I83" s="71">
        <v>100</v>
      </c>
      <c r="J83" s="71"/>
      <c r="K83" s="71"/>
    </row>
    <row r="84" spans="1:13" ht="17.25" thickTop="1" thickBot="1" x14ac:dyDescent="0.3">
      <c r="A84" s="25"/>
      <c r="B84" s="20"/>
      <c r="C84" s="24" t="s">
        <v>216</v>
      </c>
      <c r="D84" s="25">
        <v>41</v>
      </c>
      <c r="E84" s="70">
        <v>0</v>
      </c>
      <c r="F84" s="70">
        <v>185</v>
      </c>
      <c r="G84" s="71">
        <v>200</v>
      </c>
      <c r="H84" s="70">
        <v>300</v>
      </c>
      <c r="I84" s="71">
        <v>200</v>
      </c>
      <c r="J84" s="71"/>
      <c r="K84" s="71"/>
    </row>
    <row r="85" spans="1:13" ht="17.25" thickTop="1" thickBot="1" x14ac:dyDescent="0.3">
      <c r="A85" s="20"/>
      <c r="B85" s="20" t="s">
        <v>217</v>
      </c>
      <c r="C85" s="24" t="s">
        <v>218</v>
      </c>
      <c r="D85" s="25">
        <v>41</v>
      </c>
      <c r="E85" s="70">
        <v>0</v>
      </c>
      <c r="F85" s="70">
        <v>0</v>
      </c>
      <c r="G85" s="71">
        <v>120</v>
      </c>
      <c r="H85" s="73">
        <v>120</v>
      </c>
      <c r="I85" s="71">
        <v>100</v>
      </c>
      <c r="J85" s="71"/>
      <c r="K85" s="71"/>
    </row>
    <row r="86" spans="1:13" ht="17.25" thickTop="1" thickBot="1" x14ac:dyDescent="0.3">
      <c r="A86" s="20"/>
      <c r="B86" s="20" t="s">
        <v>219</v>
      </c>
      <c r="C86" s="19" t="s">
        <v>220</v>
      </c>
      <c r="D86" s="20">
        <v>41</v>
      </c>
      <c r="E86" s="73">
        <v>1461.84</v>
      </c>
      <c r="F86" s="73">
        <v>1619.18</v>
      </c>
      <c r="G86" s="74">
        <v>1480</v>
      </c>
      <c r="H86" s="73">
        <f>H87+H88+H89+H90+H91+H92+H93</f>
        <v>1830</v>
      </c>
      <c r="I86" s="74">
        <f>I87+I88+I89+I90+I91+I92+I93</f>
        <v>1950</v>
      </c>
      <c r="J86" s="74"/>
      <c r="K86" s="74"/>
      <c r="L86" s="4"/>
      <c r="M86" s="4"/>
    </row>
    <row r="87" spans="1:13" ht="17.25" thickTop="1" thickBot="1" x14ac:dyDescent="0.3">
      <c r="A87" s="20"/>
      <c r="B87" s="20"/>
      <c r="C87" s="24" t="s">
        <v>221</v>
      </c>
      <c r="D87" s="25">
        <v>41</v>
      </c>
      <c r="E87" s="70">
        <v>524.55999999999995</v>
      </c>
      <c r="F87" s="70">
        <v>248</v>
      </c>
      <c r="G87" s="71">
        <v>300</v>
      </c>
      <c r="H87" s="70">
        <v>600</v>
      </c>
      <c r="I87" s="71">
        <v>600</v>
      </c>
      <c r="J87" s="71"/>
      <c r="K87" s="71"/>
      <c r="L87" s="4"/>
      <c r="M87" s="4"/>
    </row>
    <row r="88" spans="1:13" ht="17.25" thickTop="1" thickBot="1" x14ac:dyDescent="0.3">
      <c r="A88" s="20"/>
      <c r="B88" s="20"/>
      <c r="C88" s="24" t="s">
        <v>222</v>
      </c>
      <c r="D88" s="25">
        <v>41</v>
      </c>
      <c r="E88" s="70">
        <v>82.56</v>
      </c>
      <c r="F88" s="70">
        <v>82.56</v>
      </c>
      <c r="G88" s="71">
        <v>200</v>
      </c>
      <c r="H88" s="70">
        <v>200</v>
      </c>
      <c r="I88" s="71">
        <v>200</v>
      </c>
      <c r="J88" s="71"/>
      <c r="K88" s="71"/>
      <c r="L88" s="4"/>
      <c r="M88" s="4"/>
    </row>
    <row r="89" spans="1:13" ht="17.25" thickTop="1" thickBot="1" x14ac:dyDescent="0.3">
      <c r="A89" s="20"/>
      <c r="B89" s="20"/>
      <c r="C89" s="24" t="s">
        <v>223</v>
      </c>
      <c r="D89" s="25">
        <v>41</v>
      </c>
      <c r="E89" s="70">
        <v>18.04</v>
      </c>
      <c r="F89" s="70">
        <v>52.52</v>
      </c>
      <c r="G89" s="71">
        <v>130</v>
      </c>
      <c r="H89" s="70">
        <v>130</v>
      </c>
      <c r="I89" s="71">
        <v>50</v>
      </c>
      <c r="J89" s="71"/>
      <c r="K89" s="71"/>
      <c r="L89" s="4"/>
      <c r="M89" s="4"/>
    </row>
    <row r="90" spans="1:13" ht="17.25" thickTop="1" thickBot="1" x14ac:dyDescent="0.3">
      <c r="A90" s="20"/>
      <c r="B90" s="20"/>
      <c r="C90" s="24" t="s">
        <v>224</v>
      </c>
      <c r="D90" s="25">
        <v>41</v>
      </c>
      <c r="E90" s="70">
        <v>120</v>
      </c>
      <c r="F90" s="70">
        <v>0</v>
      </c>
      <c r="G90" s="71">
        <v>100</v>
      </c>
      <c r="H90" s="70">
        <v>150</v>
      </c>
      <c r="I90" s="71">
        <v>150</v>
      </c>
      <c r="J90" s="71"/>
      <c r="K90" s="71"/>
      <c r="L90" s="4"/>
      <c r="M90" s="4"/>
    </row>
    <row r="91" spans="1:13" ht="17.25" thickTop="1" thickBot="1" x14ac:dyDescent="0.3">
      <c r="A91" s="20"/>
      <c r="B91" s="20"/>
      <c r="C91" s="24" t="s">
        <v>225</v>
      </c>
      <c r="D91" s="25">
        <v>41</v>
      </c>
      <c r="E91" s="70">
        <v>314.68</v>
      </c>
      <c r="F91" s="70">
        <v>327.60000000000002</v>
      </c>
      <c r="G91" s="71">
        <v>350</v>
      </c>
      <c r="H91" s="70">
        <v>350</v>
      </c>
      <c r="I91" s="71">
        <v>350</v>
      </c>
      <c r="J91" s="71"/>
      <c r="K91" s="71"/>
      <c r="L91" s="4"/>
      <c r="M91" s="4"/>
    </row>
    <row r="92" spans="1:13" ht="17.25" thickTop="1" thickBot="1" x14ac:dyDescent="0.3">
      <c r="A92" s="20"/>
      <c r="B92" s="20"/>
      <c r="C92" s="24" t="s">
        <v>226</v>
      </c>
      <c r="D92" s="25">
        <v>41</v>
      </c>
      <c r="E92" s="70">
        <v>402</v>
      </c>
      <c r="F92" s="70">
        <v>368.5</v>
      </c>
      <c r="G92" s="71">
        <v>400</v>
      </c>
      <c r="H92" s="70">
        <v>400</v>
      </c>
      <c r="I92" s="71">
        <v>400</v>
      </c>
      <c r="J92" s="71"/>
      <c r="K92" s="71"/>
      <c r="L92" s="4"/>
      <c r="M92" s="4"/>
    </row>
    <row r="93" spans="1:13" ht="17.25" thickTop="1" thickBot="1" x14ac:dyDescent="0.3">
      <c r="A93" s="20"/>
      <c r="B93" s="20"/>
      <c r="C93" s="24" t="s">
        <v>416</v>
      </c>
      <c r="D93" s="25">
        <v>41</v>
      </c>
      <c r="E93" s="70">
        <v>0</v>
      </c>
      <c r="F93" s="70">
        <v>540</v>
      </c>
      <c r="G93" s="71">
        <v>0</v>
      </c>
      <c r="H93" s="70">
        <v>0</v>
      </c>
      <c r="I93" s="71">
        <v>200</v>
      </c>
      <c r="J93" s="71"/>
      <c r="K93" s="71"/>
      <c r="L93" s="4"/>
      <c r="M93" s="4"/>
    </row>
    <row r="94" spans="1:13" ht="17.25" thickTop="1" thickBot="1" x14ac:dyDescent="0.3">
      <c r="A94" s="25"/>
      <c r="B94" s="20" t="s">
        <v>227</v>
      </c>
      <c r="C94" s="24" t="s">
        <v>228</v>
      </c>
      <c r="D94" s="25">
        <v>41</v>
      </c>
      <c r="E94" s="70">
        <v>400</v>
      </c>
      <c r="F94" s="70">
        <v>500</v>
      </c>
      <c r="G94" s="71">
        <v>500</v>
      </c>
      <c r="H94" s="73">
        <v>500</v>
      </c>
      <c r="I94" s="71">
        <v>500</v>
      </c>
      <c r="J94" s="71"/>
      <c r="K94" s="71"/>
    </row>
    <row r="95" spans="1:13" ht="17.25" thickTop="1" thickBot="1" x14ac:dyDescent="0.3">
      <c r="A95" s="25"/>
      <c r="B95" s="20" t="s">
        <v>229</v>
      </c>
      <c r="C95" s="24" t="s">
        <v>230</v>
      </c>
      <c r="D95" s="25">
        <v>41</v>
      </c>
      <c r="E95" s="70">
        <v>0</v>
      </c>
      <c r="F95" s="70">
        <v>0</v>
      </c>
      <c r="G95" s="71">
        <v>200</v>
      </c>
      <c r="H95" s="73">
        <v>200</v>
      </c>
      <c r="I95" s="71">
        <v>100</v>
      </c>
      <c r="J95" s="71"/>
      <c r="K95" s="71"/>
    </row>
    <row r="96" spans="1:13" ht="17.25" thickTop="1" thickBot="1" x14ac:dyDescent="0.3">
      <c r="A96" s="25"/>
      <c r="B96" s="20" t="s">
        <v>231</v>
      </c>
      <c r="C96" s="24" t="s">
        <v>232</v>
      </c>
      <c r="D96" s="25">
        <v>41</v>
      </c>
      <c r="E96" s="70">
        <v>61.17</v>
      </c>
      <c r="F96" s="70">
        <v>97.09</v>
      </c>
      <c r="G96" s="71">
        <v>250</v>
      </c>
      <c r="H96" s="73">
        <v>250</v>
      </c>
      <c r="I96" s="71">
        <v>200</v>
      </c>
      <c r="J96" s="71"/>
      <c r="K96" s="71"/>
    </row>
    <row r="97" spans="1:13" ht="17.25" thickTop="1" thickBot="1" x14ac:dyDescent="0.3">
      <c r="A97" s="20"/>
      <c r="B97" s="20" t="s">
        <v>233</v>
      </c>
      <c r="C97" s="19" t="s">
        <v>234</v>
      </c>
      <c r="D97" s="20">
        <v>41</v>
      </c>
      <c r="E97" s="73">
        <v>1140.18</v>
      </c>
      <c r="F97" s="73">
        <v>1438.46</v>
      </c>
      <c r="G97" s="74">
        <v>1600</v>
      </c>
      <c r="H97" s="73">
        <v>1600</v>
      </c>
      <c r="I97" s="74">
        <v>1600</v>
      </c>
      <c r="J97" s="74"/>
      <c r="K97" s="74"/>
      <c r="L97" s="4"/>
      <c r="M97" s="4"/>
    </row>
    <row r="98" spans="1:13" ht="17.25" thickTop="1" thickBot="1" x14ac:dyDescent="0.3">
      <c r="A98" s="25"/>
      <c r="B98" s="20"/>
      <c r="C98" s="24" t="s">
        <v>235</v>
      </c>
      <c r="D98" s="25">
        <v>41</v>
      </c>
      <c r="E98" s="70">
        <v>0</v>
      </c>
      <c r="F98" s="70">
        <v>708.73</v>
      </c>
      <c r="G98" s="71">
        <v>800</v>
      </c>
      <c r="H98" s="70">
        <v>800</v>
      </c>
      <c r="I98" s="71">
        <v>800</v>
      </c>
      <c r="J98" s="71"/>
      <c r="K98" s="71"/>
    </row>
    <row r="99" spans="1:13" ht="17.25" thickTop="1" thickBot="1" x14ac:dyDescent="0.3">
      <c r="A99" s="25"/>
      <c r="B99" s="20"/>
      <c r="C99" s="24" t="s">
        <v>236</v>
      </c>
      <c r="D99" s="25">
        <v>41</v>
      </c>
      <c r="E99" s="70">
        <v>0</v>
      </c>
      <c r="F99" s="70">
        <v>729.73</v>
      </c>
      <c r="G99" s="71">
        <v>800</v>
      </c>
      <c r="H99" s="70">
        <v>800</v>
      </c>
      <c r="I99" s="71">
        <v>800</v>
      </c>
      <c r="J99" s="71"/>
      <c r="K99" s="71"/>
    </row>
    <row r="100" spans="1:13" ht="17.25" thickTop="1" thickBot="1" x14ac:dyDescent="0.3">
      <c r="A100" s="60"/>
      <c r="B100" s="60" t="s">
        <v>237</v>
      </c>
      <c r="C100" s="61" t="s">
        <v>238</v>
      </c>
      <c r="D100" s="60">
        <v>41</v>
      </c>
      <c r="E100" s="62">
        <v>503.6</v>
      </c>
      <c r="F100" s="62">
        <v>513.34</v>
      </c>
      <c r="G100" s="63">
        <v>520</v>
      </c>
      <c r="H100" s="62">
        <v>520</v>
      </c>
      <c r="I100" s="63">
        <v>520</v>
      </c>
      <c r="J100" s="63"/>
      <c r="K100" s="63"/>
      <c r="L100" s="4"/>
      <c r="M100" s="4"/>
    </row>
    <row r="101" spans="1:13" ht="17.25" thickTop="1" thickBot="1" x14ac:dyDescent="0.3">
      <c r="A101" s="65"/>
      <c r="B101" s="65"/>
      <c r="C101" s="64" t="s">
        <v>239</v>
      </c>
      <c r="D101" s="65">
        <v>41</v>
      </c>
      <c r="E101" s="66">
        <v>487.6</v>
      </c>
      <c r="F101" s="66">
        <v>497.34</v>
      </c>
      <c r="G101" s="67">
        <v>500</v>
      </c>
      <c r="H101" s="66">
        <v>500</v>
      </c>
      <c r="I101" s="67">
        <v>500</v>
      </c>
      <c r="J101" s="67"/>
      <c r="K101" s="67"/>
      <c r="L101" s="72"/>
      <c r="M101" s="72"/>
    </row>
    <row r="102" spans="1:13" ht="17.25" thickTop="1" thickBot="1" x14ac:dyDescent="0.3">
      <c r="A102" s="65"/>
      <c r="B102" s="65"/>
      <c r="C102" s="64" t="s">
        <v>240</v>
      </c>
      <c r="D102" s="65">
        <v>41</v>
      </c>
      <c r="E102" s="66">
        <v>16</v>
      </c>
      <c r="F102" s="66">
        <v>16</v>
      </c>
      <c r="G102" s="67">
        <v>20</v>
      </c>
      <c r="H102" s="66">
        <v>20</v>
      </c>
      <c r="I102" s="67">
        <v>20</v>
      </c>
      <c r="J102" s="67"/>
      <c r="K102" s="67"/>
      <c r="L102" s="72"/>
      <c r="M102" s="72"/>
    </row>
    <row r="103" spans="1:13" ht="17.25" thickTop="1" thickBot="1" x14ac:dyDescent="0.3">
      <c r="A103" s="83"/>
      <c r="B103" s="83" t="s">
        <v>241</v>
      </c>
      <c r="C103" s="90" t="s">
        <v>242</v>
      </c>
      <c r="D103" s="83">
        <v>41</v>
      </c>
      <c r="E103" s="91">
        <v>258.7</v>
      </c>
      <c r="F103" s="91">
        <v>320.11</v>
      </c>
      <c r="G103" s="92">
        <v>390</v>
      </c>
      <c r="H103" s="91">
        <v>390</v>
      </c>
      <c r="I103" s="92">
        <f>I104+I105+I106</f>
        <v>420</v>
      </c>
      <c r="J103" s="92"/>
      <c r="K103" s="92"/>
      <c r="L103" s="4"/>
      <c r="M103" s="4"/>
    </row>
    <row r="104" spans="1:13" ht="17.25" thickTop="1" thickBot="1" x14ac:dyDescent="0.3">
      <c r="A104" s="87"/>
      <c r="B104" s="87"/>
      <c r="C104" s="93" t="s">
        <v>243</v>
      </c>
      <c r="D104" s="87">
        <v>41</v>
      </c>
      <c r="E104" s="85">
        <v>0</v>
      </c>
      <c r="F104" s="85">
        <v>199.98</v>
      </c>
      <c r="G104" s="86">
        <v>200</v>
      </c>
      <c r="H104" s="85">
        <v>200</v>
      </c>
      <c r="I104" s="86">
        <v>220</v>
      </c>
      <c r="J104" s="86"/>
      <c r="K104" s="86"/>
      <c r="L104" s="72"/>
      <c r="M104" s="72"/>
    </row>
    <row r="105" spans="1:13" ht="17.25" thickTop="1" thickBot="1" x14ac:dyDescent="0.3">
      <c r="A105" s="87"/>
      <c r="B105" s="87"/>
      <c r="C105" s="93" t="s">
        <v>244</v>
      </c>
      <c r="D105" s="87">
        <v>41</v>
      </c>
      <c r="E105" s="85">
        <v>0</v>
      </c>
      <c r="F105" s="85">
        <v>7.39</v>
      </c>
      <c r="G105" s="86">
        <v>80</v>
      </c>
      <c r="H105" s="85">
        <v>80</v>
      </c>
      <c r="I105" s="86">
        <v>50</v>
      </c>
      <c r="J105" s="86"/>
      <c r="K105" s="86"/>
      <c r="L105" s="72"/>
      <c r="M105" s="72"/>
    </row>
    <row r="106" spans="1:13" ht="17.25" thickTop="1" thickBot="1" x14ac:dyDescent="0.3">
      <c r="A106" s="87"/>
      <c r="B106" s="87"/>
      <c r="C106" s="93" t="s">
        <v>245</v>
      </c>
      <c r="D106" s="87">
        <v>41</v>
      </c>
      <c r="E106" s="85">
        <v>0</v>
      </c>
      <c r="F106" s="85">
        <v>112.74</v>
      </c>
      <c r="G106" s="86">
        <v>110</v>
      </c>
      <c r="H106" s="85">
        <v>110</v>
      </c>
      <c r="I106" s="86">
        <v>150</v>
      </c>
      <c r="J106" s="86"/>
      <c r="K106" s="86"/>
      <c r="L106" s="72"/>
      <c r="M106" s="72"/>
    </row>
    <row r="107" spans="1:13" ht="17.25" thickTop="1" thickBot="1" x14ac:dyDescent="0.3">
      <c r="A107" s="65"/>
      <c r="B107" s="60" t="s">
        <v>246</v>
      </c>
      <c r="C107" s="61" t="s">
        <v>247</v>
      </c>
      <c r="D107" s="65">
        <v>41</v>
      </c>
      <c r="E107" s="66">
        <v>0</v>
      </c>
      <c r="F107" s="66">
        <v>0</v>
      </c>
      <c r="G107" s="67">
        <v>0</v>
      </c>
      <c r="H107" s="62">
        <v>0</v>
      </c>
      <c r="I107" s="67">
        <v>0</v>
      </c>
      <c r="J107" s="67"/>
      <c r="K107" s="67"/>
    </row>
    <row r="108" spans="1:13" ht="17.25" thickTop="1" thickBot="1" x14ac:dyDescent="0.3">
      <c r="A108" s="60"/>
      <c r="B108" s="60" t="s">
        <v>248</v>
      </c>
      <c r="C108" s="61" t="s">
        <v>249</v>
      </c>
      <c r="D108" s="65">
        <v>41</v>
      </c>
      <c r="E108" s="66">
        <v>900</v>
      </c>
      <c r="F108" s="66">
        <v>113.24</v>
      </c>
      <c r="G108" s="67">
        <v>600</v>
      </c>
      <c r="H108" s="62">
        <v>600</v>
      </c>
      <c r="I108" s="67">
        <v>600</v>
      </c>
      <c r="J108" s="67"/>
      <c r="K108" s="67"/>
    </row>
    <row r="109" spans="1:13" ht="17.25" thickTop="1" thickBot="1" x14ac:dyDescent="0.3">
      <c r="A109" s="60"/>
      <c r="B109" s="60" t="s">
        <v>250</v>
      </c>
      <c r="C109" s="61" t="s">
        <v>251</v>
      </c>
      <c r="D109" s="65">
        <v>41</v>
      </c>
      <c r="E109" s="66">
        <v>801.5</v>
      </c>
      <c r="F109" s="66">
        <v>1447.96</v>
      </c>
      <c r="G109" s="67">
        <v>2000</v>
      </c>
      <c r="H109" s="62">
        <v>1600</v>
      </c>
      <c r="I109" s="67">
        <v>1600</v>
      </c>
      <c r="J109" s="67"/>
      <c r="K109" s="67"/>
    </row>
    <row r="110" spans="1:13" ht="17.25" thickTop="1" thickBot="1" x14ac:dyDescent="0.3">
      <c r="A110" s="60"/>
      <c r="B110" s="60" t="s">
        <v>252</v>
      </c>
      <c r="C110" s="61" t="s">
        <v>253</v>
      </c>
      <c r="D110" s="65">
        <v>41</v>
      </c>
      <c r="E110" s="66">
        <v>18.600000000000001</v>
      </c>
      <c r="F110" s="66">
        <v>0</v>
      </c>
      <c r="G110" s="67">
        <v>20</v>
      </c>
      <c r="H110" s="62">
        <v>20</v>
      </c>
      <c r="I110" s="67">
        <v>20</v>
      </c>
      <c r="J110" s="67"/>
      <c r="K110" s="67"/>
    </row>
    <row r="111" spans="1:13" ht="17.25" thickTop="1" thickBot="1" x14ac:dyDescent="0.3">
      <c r="A111" s="60"/>
      <c r="B111" s="60" t="s">
        <v>254</v>
      </c>
      <c r="C111" s="61" t="s">
        <v>255</v>
      </c>
      <c r="D111" s="65">
        <v>41</v>
      </c>
      <c r="E111" s="66">
        <v>55.76</v>
      </c>
      <c r="F111" s="66">
        <v>55.68</v>
      </c>
      <c r="G111" s="67">
        <v>60</v>
      </c>
      <c r="H111" s="62">
        <v>60</v>
      </c>
      <c r="I111" s="67">
        <v>60</v>
      </c>
      <c r="J111" s="67"/>
      <c r="K111" s="67"/>
    </row>
    <row r="112" spans="1:13" ht="17.25" thickTop="1" thickBot="1" x14ac:dyDescent="0.3">
      <c r="A112" s="60"/>
      <c r="B112" s="60" t="s">
        <v>256</v>
      </c>
      <c r="C112" s="61" t="s">
        <v>257</v>
      </c>
      <c r="D112" s="65">
        <v>41</v>
      </c>
      <c r="E112" s="66">
        <v>68.900000000000006</v>
      </c>
      <c r="F112" s="66">
        <v>0</v>
      </c>
      <c r="G112" s="67">
        <v>0</v>
      </c>
      <c r="H112" s="62">
        <v>0</v>
      </c>
      <c r="I112" s="67">
        <v>10</v>
      </c>
      <c r="J112" s="67"/>
      <c r="K112" s="67"/>
    </row>
    <row r="113" spans="1:13" ht="17.25" thickTop="1" thickBot="1" x14ac:dyDescent="0.3">
      <c r="A113" s="60"/>
      <c r="B113" s="60" t="s">
        <v>259</v>
      </c>
      <c r="C113" s="61" t="s">
        <v>326</v>
      </c>
      <c r="D113" s="65">
        <v>41</v>
      </c>
      <c r="E113" s="66">
        <v>0</v>
      </c>
      <c r="F113" s="66">
        <v>0</v>
      </c>
      <c r="G113" s="67">
        <v>0</v>
      </c>
      <c r="H113" s="62">
        <v>10</v>
      </c>
      <c r="I113" s="67">
        <v>10</v>
      </c>
      <c r="J113" s="67"/>
      <c r="K113" s="67"/>
    </row>
    <row r="114" spans="1:13" ht="17.25" thickTop="1" thickBot="1" x14ac:dyDescent="0.3">
      <c r="A114" s="56"/>
      <c r="B114" s="56"/>
      <c r="C114" s="57" t="s">
        <v>258</v>
      </c>
      <c r="D114" s="56">
        <v>41</v>
      </c>
      <c r="E114" s="58">
        <v>909.64</v>
      </c>
      <c r="F114" s="58">
        <f>472.27+431.74</f>
        <v>904.01</v>
      </c>
      <c r="G114" s="59">
        <v>1050</v>
      </c>
      <c r="H114" s="58">
        <f>H115+H118</f>
        <v>1150</v>
      </c>
      <c r="I114" s="59">
        <v>1150</v>
      </c>
      <c r="J114" s="59">
        <v>1150</v>
      </c>
      <c r="K114" s="59">
        <v>1150</v>
      </c>
    </row>
    <row r="115" spans="1:13" ht="17.25" thickTop="1" thickBot="1" x14ac:dyDescent="0.3">
      <c r="A115" s="60"/>
      <c r="B115" s="60" t="s">
        <v>263</v>
      </c>
      <c r="C115" s="61" t="s">
        <v>260</v>
      </c>
      <c r="D115" s="60">
        <v>41</v>
      </c>
      <c r="E115" s="62">
        <v>537.16</v>
      </c>
      <c r="F115" s="62">
        <f>F116+F117</f>
        <v>472.27</v>
      </c>
      <c r="G115" s="63">
        <v>600</v>
      </c>
      <c r="H115" s="62">
        <v>600</v>
      </c>
      <c r="I115" s="63">
        <v>600</v>
      </c>
      <c r="J115" s="63"/>
      <c r="K115" s="63"/>
      <c r="L115" s="4"/>
      <c r="M115" s="4"/>
    </row>
    <row r="116" spans="1:13" ht="17.25" thickTop="1" thickBot="1" x14ac:dyDescent="0.3">
      <c r="A116" s="65"/>
      <c r="B116" s="60"/>
      <c r="C116" s="64" t="s">
        <v>261</v>
      </c>
      <c r="D116" s="65">
        <v>41</v>
      </c>
      <c r="E116" s="66">
        <v>488.71</v>
      </c>
      <c r="F116" s="66">
        <v>416</v>
      </c>
      <c r="G116" s="67">
        <v>500</v>
      </c>
      <c r="H116" s="66">
        <v>500</v>
      </c>
      <c r="I116" s="67">
        <v>500</v>
      </c>
      <c r="J116" s="67"/>
      <c r="K116" s="67"/>
    </row>
    <row r="117" spans="1:13" ht="17.25" thickTop="1" thickBot="1" x14ac:dyDescent="0.3">
      <c r="A117" s="65"/>
      <c r="B117" s="60"/>
      <c r="C117" s="64" t="s">
        <v>262</v>
      </c>
      <c r="D117" s="65">
        <v>41</v>
      </c>
      <c r="E117" s="66">
        <v>48.45</v>
      </c>
      <c r="F117" s="66">
        <v>56.27</v>
      </c>
      <c r="G117" s="67">
        <v>100</v>
      </c>
      <c r="H117" s="66">
        <v>100</v>
      </c>
      <c r="I117" s="67">
        <v>100</v>
      </c>
      <c r="J117" s="67"/>
      <c r="K117" s="67"/>
    </row>
    <row r="118" spans="1:13" ht="17.25" thickTop="1" thickBot="1" x14ac:dyDescent="0.3">
      <c r="A118" s="60"/>
      <c r="B118" s="60" t="s">
        <v>268</v>
      </c>
      <c r="C118" s="61" t="s">
        <v>264</v>
      </c>
      <c r="D118" s="89">
        <v>111</v>
      </c>
      <c r="E118" s="62">
        <v>372.48</v>
      </c>
      <c r="F118" s="62">
        <v>431.74</v>
      </c>
      <c r="G118" s="63">
        <v>450</v>
      </c>
      <c r="H118" s="62">
        <v>550</v>
      </c>
      <c r="I118" s="63">
        <v>550</v>
      </c>
      <c r="J118" s="63"/>
      <c r="K118" s="63"/>
      <c r="L118" s="4"/>
      <c r="M118" s="4"/>
    </row>
    <row r="119" spans="1:13" ht="17.25" thickTop="1" thickBot="1" x14ac:dyDescent="0.3">
      <c r="A119" s="65"/>
      <c r="B119" s="60"/>
      <c r="C119" s="64" t="s">
        <v>265</v>
      </c>
      <c r="D119" s="84">
        <v>111</v>
      </c>
      <c r="E119" s="66">
        <v>358.53</v>
      </c>
      <c r="F119" s="66">
        <v>417.92</v>
      </c>
      <c r="G119" s="67">
        <v>400</v>
      </c>
      <c r="H119" s="66">
        <v>500</v>
      </c>
      <c r="I119" s="67">
        <v>500</v>
      </c>
      <c r="J119" s="67"/>
      <c r="K119" s="67"/>
    </row>
    <row r="120" spans="1:13" ht="17.25" thickTop="1" thickBot="1" x14ac:dyDescent="0.3">
      <c r="A120" s="65"/>
      <c r="B120" s="60"/>
      <c r="C120" s="64" t="s">
        <v>266</v>
      </c>
      <c r="D120" s="84">
        <v>111</v>
      </c>
      <c r="E120" s="66">
        <v>13.95</v>
      </c>
      <c r="F120" s="66">
        <v>13.82</v>
      </c>
      <c r="G120" s="67">
        <v>50</v>
      </c>
      <c r="H120" s="66">
        <v>50</v>
      </c>
      <c r="I120" s="67">
        <v>50</v>
      </c>
      <c r="J120" s="67"/>
      <c r="K120" s="67"/>
    </row>
    <row r="121" spans="1:13" ht="17.25" thickTop="1" thickBot="1" x14ac:dyDescent="0.3">
      <c r="A121" s="56"/>
      <c r="B121" s="56"/>
      <c r="C121" s="57" t="s">
        <v>267</v>
      </c>
      <c r="D121" s="56">
        <v>41</v>
      </c>
      <c r="E121" s="58">
        <v>548.29</v>
      </c>
      <c r="F121" s="58">
        <f>F122+F123</f>
        <v>499.94</v>
      </c>
      <c r="G121" s="59">
        <v>580</v>
      </c>
      <c r="H121" s="58">
        <v>580</v>
      </c>
      <c r="I121" s="59">
        <f>I123+I126</f>
        <v>530</v>
      </c>
      <c r="J121" s="59">
        <v>530</v>
      </c>
      <c r="K121" s="59">
        <v>530</v>
      </c>
    </row>
    <row r="122" spans="1:13" ht="17.25" thickTop="1" thickBot="1" x14ac:dyDescent="0.3">
      <c r="A122" s="75"/>
      <c r="B122" s="75"/>
      <c r="C122" s="94" t="s">
        <v>269</v>
      </c>
      <c r="D122" s="75">
        <v>41</v>
      </c>
      <c r="E122" s="95">
        <v>0</v>
      </c>
      <c r="F122" s="95">
        <v>50</v>
      </c>
      <c r="G122" s="96">
        <v>0</v>
      </c>
      <c r="H122" s="95">
        <v>0</v>
      </c>
      <c r="I122" s="96">
        <v>0</v>
      </c>
      <c r="J122" s="96"/>
      <c r="K122" s="96"/>
      <c r="L122" s="80"/>
      <c r="M122" s="80"/>
    </row>
    <row r="123" spans="1:13" ht="17.25" thickTop="1" thickBot="1" x14ac:dyDescent="0.3">
      <c r="A123" s="60"/>
      <c r="B123" s="60"/>
      <c r="C123" s="61" t="s">
        <v>270</v>
      </c>
      <c r="D123" s="60">
        <v>41</v>
      </c>
      <c r="E123" s="62">
        <v>443.88</v>
      </c>
      <c r="F123" s="62">
        <v>449.94</v>
      </c>
      <c r="G123" s="63">
        <v>480</v>
      </c>
      <c r="H123" s="62">
        <v>480</v>
      </c>
      <c r="I123" s="63">
        <v>480</v>
      </c>
      <c r="J123" s="63"/>
      <c r="K123" s="63"/>
      <c r="L123" s="4"/>
      <c r="M123" s="4"/>
    </row>
    <row r="124" spans="1:13" ht="17.25" thickTop="1" thickBot="1" x14ac:dyDescent="0.3">
      <c r="A124" s="65"/>
      <c r="B124" s="97"/>
      <c r="C124" s="98" t="s">
        <v>271</v>
      </c>
      <c r="D124" s="65">
        <v>41</v>
      </c>
      <c r="E124" s="66">
        <v>313.88</v>
      </c>
      <c r="F124" s="66">
        <v>319.94</v>
      </c>
      <c r="G124" s="67">
        <v>350</v>
      </c>
      <c r="H124" s="66">
        <v>350</v>
      </c>
      <c r="I124" s="67">
        <v>350</v>
      </c>
      <c r="J124" s="67"/>
      <c r="K124" s="67"/>
    </row>
    <row r="125" spans="1:13" ht="17.25" thickTop="1" thickBot="1" x14ac:dyDescent="0.3">
      <c r="A125" s="65"/>
      <c r="B125" s="97"/>
      <c r="C125" s="98" t="s">
        <v>272</v>
      </c>
      <c r="D125" s="65">
        <v>41</v>
      </c>
      <c r="E125" s="66">
        <v>130</v>
      </c>
      <c r="F125" s="66">
        <v>130</v>
      </c>
      <c r="G125" s="67">
        <v>130</v>
      </c>
      <c r="H125" s="66">
        <v>130</v>
      </c>
      <c r="I125" s="67">
        <v>130</v>
      </c>
      <c r="J125" s="67"/>
      <c r="K125" s="67"/>
    </row>
    <row r="126" spans="1:13" ht="17.25" thickTop="1" thickBot="1" x14ac:dyDescent="0.3">
      <c r="A126" s="65"/>
      <c r="B126" s="97"/>
      <c r="C126" s="98" t="s">
        <v>273</v>
      </c>
      <c r="D126" s="65">
        <v>41</v>
      </c>
      <c r="E126" s="66">
        <v>104.41</v>
      </c>
      <c r="F126" s="66">
        <v>0</v>
      </c>
      <c r="G126" s="67">
        <v>100</v>
      </c>
      <c r="H126" s="66">
        <v>100</v>
      </c>
      <c r="I126" s="67">
        <v>50</v>
      </c>
      <c r="J126" s="67"/>
      <c r="K126" s="67"/>
    </row>
    <row r="127" spans="1:13" ht="17.25" thickTop="1" thickBot="1" x14ac:dyDescent="0.3">
      <c r="A127" s="52" t="s">
        <v>274</v>
      </c>
      <c r="B127" s="53"/>
      <c r="C127" s="220" t="s">
        <v>275</v>
      </c>
      <c r="D127" s="221"/>
      <c r="E127" s="54">
        <v>538.15</v>
      </c>
      <c r="F127" s="54">
        <v>631.21</v>
      </c>
      <c r="G127" s="55">
        <v>650</v>
      </c>
      <c r="H127" s="54">
        <v>650</v>
      </c>
      <c r="I127" s="55">
        <v>710</v>
      </c>
      <c r="J127" s="55">
        <v>710</v>
      </c>
      <c r="K127" s="55">
        <v>710</v>
      </c>
    </row>
    <row r="128" spans="1:13" ht="17.25" thickTop="1" thickBot="1" x14ac:dyDescent="0.3">
      <c r="A128" s="56"/>
      <c r="B128" s="56"/>
      <c r="C128" s="57" t="s">
        <v>211</v>
      </c>
      <c r="D128" s="56">
        <v>41</v>
      </c>
      <c r="E128" s="58">
        <v>538.15</v>
      </c>
      <c r="F128" s="58">
        <v>631.21</v>
      </c>
      <c r="G128" s="59">
        <v>650</v>
      </c>
      <c r="H128" s="58">
        <v>650</v>
      </c>
      <c r="I128" s="59">
        <v>710</v>
      </c>
      <c r="J128" s="59">
        <v>710</v>
      </c>
      <c r="K128" s="59">
        <v>710</v>
      </c>
    </row>
    <row r="129" spans="1:13" ht="17.25" thickTop="1" thickBot="1" x14ac:dyDescent="0.3">
      <c r="A129" s="60"/>
      <c r="B129" s="60" t="s">
        <v>113</v>
      </c>
      <c r="C129" s="68" t="s">
        <v>232</v>
      </c>
      <c r="D129" s="60">
        <v>41</v>
      </c>
      <c r="E129" s="62">
        <v>538.15</v>
      </c>
      <c r="F129" s="62">
        <v>631.21</v>
      </c>
      <c r="G129" s="63">
        <v>640</v>
      </c>
      <c r="H129" s="62">
        <v>640</v>
      </c>
      <c r="I129" s="63">
        <f>I130+I131</f>
        <v>700</v>
      </c>
      <c r="J129" s="63"/>
      <c r="K129" s="63"/>
      <c r="L129" s="4"/>
      <c r="M129" s="4"/>
    </row>
    <row r="130" spans="1:13" ht="17.25" thickTop="1" thickBot="1" x14ac:dyDescent="0.3">
      <c r="A130" s="65"/>
      <c r="B130" s="65"/>
      <c r="C130" s="69" t="s">
        <v>276</v>
      </c>
      <c r="D130" s="65">
        <v>41</v>
      </c>
      <c r="E130" s="66">
        <v>412.8</v>
      </c>
      <c r="F130" s="66">
        <v>483.98</v>
      </c>
      <c r="G130" s="67">
        <v>500</v>
      </c>
      <c r="H130" s="66">
        <v>500</v>
      </c>
      <c r="I130" s="67">
        <v>550</v>
      </c>
      <c r="J130" s="67"/>
      <c r="K130" s="67"/>
      <c r="L130" s="72"/>
      <c r="M130" s="72"/>
    </row>
    <row r="131" spans="1:13" ht="17.25" thickTop="1" thickBot="1" x14ac:dyDescent="0.3">
      <c r="A131" s="65"/>
      <c r="B131" s="65"/>
      <c r="C131" s="69" t="s">
        <v>277</v>
      </c>
      <c r="D131" s="65">
        <v>41</v>
      </c>
      <c r="E131" s="66">
        <v>125.35</v>
      </c>
      <c r="F131" s="66">
        <v>147.22999999999999</v>
      </c>
      <c r="G131" s="67">
        <v>140</v>
      </c>
      <c r="H131" s="66">
        <v>140</v>
      </c>
      <c r="I131" s="67">
        <v>150</v>
      </c>
      <c r="J131" s="67"/>
      <c r="K131" s="67"/>
      <c r="L131" s="72"/>
      <c r="M131" s="72"/>
    </row>
    <row r="132" spans="1:13" ht="17.25" thickTop="1" thickBot="1" x14ac:dyDescent="0.3">
      <c r="A132" s="65"/>
      <c r="B132" s="60" t="s">
        <v>119</v>
      </c>
      <c r="C132" s="64" t="s">
        <v>255</v>
      </c>
      <c r="D132" s="65">
        <v>41</v>
      </c>
      <c r="E132" s="66">
        <v>0</v>
      </c>
      <c r="F132" s="66">
        <v>0</v>
      </c>
      <c r="G132" s="67">
        <v>10</v>
      </c>
      <c r="H132" s="66">
        <v>10</v>
      </c>
      <c r="I132" s="67">
        <v>10</v>
      </c>
      <c r="J132" s="67"/>
      <c r="K132" s="67"/>
    </row>
    <row r="133" spans="1:13" ht="17.25" thickTop="1" thickBot="1" x14ac:dyDescent="0.3">
      <c r="A133" s="52" t="s">
        <v>278</v>
      </c>
      <c r="B133" s="53"/>
      <c r="C133" s="220" t="s">
        <v>279</v>
      </c>
      <c r="D133" s="221"/>
      <c r="E133" s="54">
        <v>615.36</v>
      </c>
      <c r="F133" s="54">
        <f>F134+F169+F171+F182+F200</f>
        <v>1713.74</v>
      </c>
      <c r="G133" s="55">
        <v>625</v>
      </c>
      <c r="H133" s="54">
        <f>H134+H169+H171+H182+H200+H222</f>
        <v>2020</v>
      </c>
      <c r="I133" s="55">
        <f>I134+I171+I182+I200</f>
        <v>2520</v>
      </c>
      <c r="J133" s="55">
        <v>720</v>
      </c>
      <c r="K133" s="55">
        <v>720</v>
      </c>
    </row>
    <row r="134" spans="1:13" ht="17.25" thickTop="1" thickBot="1" x14ac:dyDescent="0.3">
      <c r="A134" s="56"/>
      <c r="B134" s="56"/>
      <c r="C134" s="57" t="s">
        <v>118</v>
      </c>
      <c r="D134" s="99">
        <v>111</v>
      </c>
      <c r="E134" s="58">
        <v>19.600000000000001</v>
      </c>
      <c r="F134" s="58">
        <f>F135+F141+F145+F151+F157+F163</f>
        <v>58.81</v>
      </c>
      <c r="G134" s="59">
        <v>30</v>
      </c>
      <c r="H134" s="58">
        <f>H135+H141+H145+H151+H157+H163</f>
        <v>230</v>
      </c>
      <c r="I134" s="59">
        <f>I135+I141+I145+I151+I157+I163</f>
        <v>430</v>
      </c>
      <c r="J134" s="59">
        <v>30</v>
      </c>
      <c r="K134" s="59">
        <v>30</v>
      </c>
    </row>
    <row r="135" spans="1:13" ht="17.25" thickTop="1" thickBot="1" x14ac:dyDescent="0.3">
      <c r="A135" s="60"/>
      <c r="B135" s="60" t="s">
        <v>113</v>
      </c>
      <c r="C135" s="61" t="s">
        <v>120</v>
      </c>
      <c r="D135" s="89">
        <v>111</v>
      </c>
      <c r="E135" s="62">
        <v>6</v>
      </c>
      <c r="F135" s="62">
        <v>18</v>
      </c>
      <c r="G135" s="63">
        <v>5</v>
      </c>
      <c r="H135" s="62">
        <v>65</v>
      </c>
      <c r="I135" s="63">
        <v>125</v>
      </c>
      <c r="J135" s="63">
        <v>5</v>
      </c>
      <c r="K135" s="63">
        <v>5</v>
      </c>
      <c r="L135" s="4"/>
      <c r="M135" s="4"/>
    </row>
    <row r="136" spans="1:13" ht="17.25" thickTop="1" thickBot="1" x14ac:dyDescent="0.3">
      <c r="A136" s="65"/>
      <c r="B136" s="65"/>
      <c r="C136" s="64" t="s">
        <v>280</v>
      </c>
      <c r="D136" s="84">
        <v>111</v>
      </c>
      <c r="E136" s="66">
        <v>0</v>
      </c>
      <c r="F136" s="66">
        <v>0</v>
      </c>
      <c r="G136" s="67">
        <v>5</v>
      </c>
      <c r="H136" s="66">
        <v>5</v>
      </c>
      <c r="I136" s="67">
        <v>5</v>
      </c>
      <c r="J136" s="67"/>
      <c r="K136" s="67"/>
      <c r="L136" s="72"/>
      <c r="M136" s="72"/>
    </row>
    <row r="137" spans="1:13" ht="17.25" thickTop="1" thickBot="1" x14ac:dyDescent="0.3">
      <c r="A137" s="65"/>
      <c r="B137" s="65"/>
      <c r="C137" s="64" t="s">
        <v>417</v>
      </c>
      <c r="D137" s="84">
        <v>111</v>
      </c>
      <c r="E137" s="66">
        <v>0</v>
      </c>
      <c r="F137" s="66">
        <v>0</v>
      </c>
      <c r="G137" s="67">
        <v>0</v>
      </c>
      <c r="H137" s="66">
        <v>60</v>
      </c>
      <c r="I137" s="67">
        <v>60</v>
      </c>
      <c r="J137" s="67"/>
      <c r="K137" s="67"/>
      <c r="L137" s="72"/>
      <c r="M137" s="72"/>
    </row>
    <row r="138" spans="1:13" ht="17.25" thickTop="1" thickBot="1" x14ac:dyDescent="0.3">
      <c r="A138" s="65"/>
      <c r="B138" s="65"/>
      <c r="C138" s="64" t="s">
        <v>417</v>
      </c>
      <c r="D138" s="84" t="s">
        <v>428</v>
      </c>
      <c r="E138" s="66">
        <v>0</v>
      </c>
      <c r="F138" s="66">
        <v>0</v>
      </c>
      <c r="G138" s="67">
        <v>0</v>
      </c>
      <c r="H138" s="66">
        <v>0</v>
      </c>
      <c r="I138" s="67">
        <v>60</v>
      </c>
      <c r="J138" s="67"/>
      <c r="K138" s="67"/>
      <c r="L138" s="72"/>
      <c r="M138" s="72"/>
    </row>
    <row r="139" spans="1:13" ht="17.25" thickTop="1" thickBot="1" x14ac:dyDescent="0.3">
      <c r="A139" s="65"/>
      <c r="B139" s="60"/>
      <c r="C139" s="64" t="s">
        <v>281</v>
      </c>
      <c r="D139" s="84">
        <v>111</v>
      </c>
      <c r="E139" s="66">
        <v>0</v>
      </c>
      <c r="F139" s="66">
        <v>12</v>
      </c>
      <c r="G139" s="67">
        <v>0</v>
      </c>
      <c r="H139" s="66">
        <v>0</v>
      </c>
      <c r="I139" s="67">
        <v>0</v>
      </c>
      <c r="J139" s="67"/>
      <c r="K139" s="67"/>
    </row>
    <row r="140" spans="1:13" ht="17.25" thickTop="1" thickBot="1" x14ac:dyDescent="0.3">
      <c r="A140" s="65"/>
      <c r="B140" s="60"/>
      <c r="C140" s="64" t="s">
        <v>282</v>
      </c>
      <c r="D140" s="84">
        <v>111</v>
      </c>
      <c r="E140" s="66">
        <v>0</v>
      </c>
      <c r="F140" s="66">
        <v>6</v>
      </c>
      <c r="G140" s="67">
        <v>0</v>
      </c>
      <c r="H140" s="66">
        <v>0</v>
      </c>
      <c r="I140" s="67">
        <v>0</v>
      </c>
      <c r="J140" s="67"/>
      <c r="K140" s="67"/>
    </row>
    <row r="141" spans="1:13" ht="17.25" thickTop="1" thickBot="1" x14ac:dyDescent="0.3">
      <c r="A141" s="60"/>
      <c r="B141" s="60" t="s">
        <v>119</v>
      </c>
      <c r="C141" s="61" t="s">
        <v>125</v>
      </c>
      <c r="D141" s="89">
        <v>111</v>
      </c>
      <c r="E141" s="62">
        <v>0</v>
      </c>
      <c r="F141" s="62">
        <v>0</v>
      </c>
      <c r="G141" s="63">
        <v>5</v>
      </c>
      <c r="H141" s="62">
        <v>0</v>
      </c>
      <c r="I141" s="63">
        <v>0</v>
      </c>
      <c r="J141" s="63">
        <v>0</v>
      </c>
      <c r="K141" s="63">
        <v>0</v>
      </c>
      <c r="L141" s="4"/>
      <c r="M141" s="4"/>
    </row>
    <row r="142" spans="1:13" ht="17.25" thickTop="1" thickBot="1" x14ac:dyDescent="0.3">
      <c r="A142" s="65"/>
      <c r="B142" s="65"/>
      <c r="C142" s="64" t="s">
        <v>283</v>
      </c>
      <c r="D142" s="84">
        <v>111</v>
      </c>
      <c r="E142" s="66">
        <v>0</v>
      </c>
      <c r="F142" s="66">
        <v>0</v>
      </c>
      <c r="G142" s="67">
        <v>5</v>
      </c>
      <c r="H142" s="66">
        <v>0</v>
      </c>
      <c r="I142" s="67">
        <v>0</v>
      </c>
      <c r="J142" s="67"/>
      <c r="K142" s="67"/>
      <c r="L142" s="72"/>
      <c r="M142" s="72"/>
    </row>
    <row r="143" spans="1:13" ht="17.25" thickTop="1" thickBot="1" x14ac:dyDescent="0.3">
      <c r="A143" s="69"/>
      <c r="B143" s="69"/>
      <c r="C143" s="69" t="s">
        <v>284</v>
      </c>
      <c r="D143" s="84">
        <v>111</v>
      </c>
      <c r="E143" s="67">
        <v>0</v>
      </c>
      <c r="F143" s="67">
        <v>0</v>
      </c>
      <c r="G143" s="67">
        <v>0</v>
      </c>
      <c r="H143" s="67">
        <v>0</v>
      </c>
      <c r="I143" s="67">
        <v>0</v>
      </c>
      <c r="J143" s="67"/>
      <c r="K143" s="67"/>
      <c r="L143" s="100"/>
      <c r="M143" s="100"/>
    </row>
    <row r="144" spans="1:13" ht="17.25" thickTop="1" thickBot="1" x14ac:dyDescent="0.3">
      <c r="A144" s="69"/>
      <c r="B144" s="69"/>
      <c r="C144" s="69" t="s">
        <v>285</v>
      </c>
      <c r="D144" s="84">
        <v>111</v>
      </c>
      <c r="E144" s="67">
        <v>0</v>
      </c>
      <c r="F144" s="67">
        <v>0</v>
      </c>
      <c r="G144" s="67">
        <v>0</v>
      </c>
      <c r="H144" s="67">
        <v>0</v>
      </c>
      <c r="I144" s="67">
        <v>0</v>
      </c>
      <c r="J144" s="67"/>
      <c r="K144" s="67"/>
      <c r="L144" s="100"/>
      <c r="M144" s="100"/>
    </row>
    <row r="145" spans="1:13" ht="17.25" thickTop="1" thickBot="1" x14ac:dyDescent="0.3">
      <c r="A145" s="20"/>
      <c r="B145" s="20" t="s">
        <v>124</v>
      </c>
      <c r="C145" s="19" t="s">
        <v>132</v>
      </c>
      <c r="D145" s="41">
        <v>111</v>
      </c>
      <c r="E145" s="73">
        <v>8.4</v>
      </c>
      <c r="F145" s="73">
        <v>25.2</v>
      </c>
      <c r="G145" s="74">
        <v>5</v>
      </c>
      <c r="H145" s="73">
        <v>95</v>
      </c>
      <c r="I145" s="74">
        <v>180</v>
      </c>
      <c r="J145" s="74">
        <v>10</v>
      </c>
      <c r="K145" s="74">
        <v>10</v>
      </c>
      <c r="L145" s="4"/>
      <c r="M145" s="4"/>
    </row>
    <row r="146" spans="1:13" ht="17.25" thickTop="1" thickBot="1" x14ac:dyDescent="0.3">
      <c r="A146" s="25"/>
      <c r="B146" s="25"/>
      <c r="C146" s="24" t="s">
        <v>286</v>
      </c>
      <c r="D146" s="81">
        <v>111</v>
      </c>
      <c r="E146" s="70">
        <v>0</v>
      </c>
      <c r="F146" s="70">
        <v>0</v>
      </c>
      <c r="G146" s="71">
        <v>5</v>
      </c>
      <c r="H146" s="70">
        <v>10</v>
      </c>
      <c r="I146" s="71">
        <v>10</v>
      </c>
      <c r="J146" s="71"/>
      <c r="K146" s="71"/>
      <c r="L146" s="72"/>
      <c r="M146" s="72"/>
    </row>
    <row r="147" spans="1:13" ht="17.25" thickTop="1" thickBot="1" x14ac:dyDescent="0.3">
      <c r="A147" s="25"/>
      <c r="B147" s="25"/>
      <c r="C147" s="24" t="s">
        <v>418</v>
      </c>
      <c r="D147" s="81">
        <v>111</v>
      </c>
      <c r="E147" s="70">
        <v>0</v>
      </c>
      <c r="F147" s="70">
        <v>0</v>
      </c>
      <c r="G147" s="71">
        <v>0</v>
      </c>
      <c r="H147" s="70">
        <v>85</v>
      </c>
      <c r="I147" s="71">
        <v>85</v>
      </c>
      <c r="J147" s="71"/>
      <c r="K147" s="71"/>
      <c r="L147" s="72"/>
      <c r="M147" s="72"/>
    </row>
    <row r="148" spans="1:13" ht="17.25" thickTop="1" thickBot="1" x14ac:dyDescent="0.3">
      <c r="A148" s="25"/>
      <c r="B148" s="25"/>
      <c r="C148" s="24" t="s">
        <v>418</v>
      </c>
      <c r="D148" s="81" t="s">
        <v>428</v>
      </c>
      <c r="E148" s="70">
        <v>0</v>
      </c>
      <c r="F148" s="70">
        <v>0</v>
      </c>
      <c r="G148" s="71">
        <v>0</v>
      </c>
      <c r="H148" s="70">
        <v>0</v>
      </c>
      <c r="I148" s="71">
        <v>85</v>
      </c>
      <c r="J148" s="71"/>
      <c r="K148" s="71"/>
      <c r="L148" s="72"/>
      <c r="M148" s="72"/>
    </row>
    <row r="149" spans="1:13" ht="17.25" thickTop="1" thickBot="1" x14ac:dyDescent="0.3">
      <c r="A149" s="25"/>
      <c r="B149" s="20"/>
      <c r="C149" s="24" t="s">
        <v>287</v>
      </c>
      <c r="D149" s="81">
        <v>111</v>
      </c>
      <c r="E149" s="70">
        <v>0</v>
      </c>
      <c r="F149" s="70">
        <v>16.8</v>
      </c>
      <c r="G149" s="71">
        <v>0</v>
      </c>
      <c r="H149" s="70">
        <v>0</v>
      </c>
      <c r="I149" s="71">
        <v>0</v>
      </c>
      <c r="J149" s="71"/>
      <c r="K149" s="71"/>
    </row>
    <row r="150" spans="1:13" ht="17.25" thickTop="1" thickBot="1" x14ac:dyDescent="0.3">
      <c r="A150" s="25"/>
      <c r="B150" s="20"/>
      <c r="C150" s="24" t="s">
        <v>288</v>
      </c>
      <c r="D150" s="81">
        <v>111</v>
      </c>
      <c r="E150" s="70">
        <v>0</v>
      </c>
      <c r="F150" s="70">
        <v>8.4</v>
      </c>
      <c r="G150" s="71">
        <v>0</v>
      </c>
      <c r="H150" s="70">
        <v>0</v>
      </c>
      <c r="I150" s="71">
        <v>0</v>
      </c>
      <c r="J150" s="71"/>
      <c r="K150" s="71"/>
    </row>
    <row r="151" spans="1:13" ht="17.25" thickTop="1" thickBot="1" x14ac:dyDescent="0.3">
      <c r="A151" s="20"/>
      <c r="B151" s="20" t="s">
        <v>129</v>
      </c>
      <c r="C151" s="19" t="s">
        <v>134</v>
      </c>
      <c r="D151" s="41">
        <v>111</v>
      </c>
      <c r="E151" s="73">
        <v>0.55000000000000004</v>
      </c>
      <c r="F151" s="73">
        <v>1.66</v>
      </c>
      <c r="G151" s="74">
        <v>5</v>
      </c>
      <c r="H151" s="73">
        <v>10</v>
      </c>
      <c r="I151" s="74">
        <v>15</v>
      </c>
      <c r="J151" s="74">
        <v>5</v>
      </c>
      <c r="K151" s="74">
        <v>5</v>
      </c>
      <c r="L151" s="4"/>
      <c r="M151" s="4"/>
    </row>
    <row r="152" spans="1:13" ht="17.25" thickTop="1" thickBot="1" x14ac:dyDescent="0.3">
      <c r="A152" s="25"/>
      <c r="B152" s="25"/>
      <c r="C152" s="24" t="s">
        <v>289</v>
      </c>
      <c r="D152" s="81">
        <v>111</v>
      </c>
      <c r="E152" s="70">
        <v>0</v>
      </c>
      <c r="F152" s="70">
        <v>0</v>
      </c>
      <c r="G152" s="71">
        <v>5</v>
      </c>
      <c r="H152" s="70">
        <v>5</v>
      </c>
      <c r="I152" s="71">
        <v>5</v>
      </c>
      <c r="J152" s="71"/>
      <c r="K152" s="71"/>
      <c r="L152" s="72"/>
      <c r="M152" s="72"/>
    </row>
    <row r="153" spans="1:13" ht="17.25" thickTop="1" thickBot="1" x14ac:dyDescent="0.3">
      <c r="A153" s="25"/>
      <c r="B153" s="25"/>
      <c r="C153" s="24" t="s">
        <v>419</v>
      </c>
      <c r="D153" s="81">
        <v>111</v>
      </c>
      <c r="E153" s="70">
        <v>0</v>
      </c>
      <c r="F153" s="70">
        <v>0</v>
      </c>
      <c r="G153" s="71">
        <v>0</v>
      </c>
      <c r="H153" s="70">
        <v>5</v>
      </c>
      <c r="I153" s="71">
        <v>5</v>
      </c>
      <c r="J153" s="71"/>
      <c r="K153" s="71"/>
      <c r="L153" s="72"/>
      <c r="M153" s="72"/>
    </row>
    <row r="154" spans="1:13" ht="17.25" thickTop="1" thickBot="1" x14ac:dyDescent="0.3">
      <c r="A154" s="25"/>
      <c r="B154" s="25"/>
      <c r="C154" s="24" t="s">
        <v>419</v>
      </c>
      <c r="D154" s="81" t="s">
        <v>428</v>
      </c>
      <c r="E154" s="70">
        <v>0</v>
      </c>
      <c r="F154" s="70">
        <v>0</v>
      </c>
      <c r="G154" s="71">
        <v>0</v>
      </c>
      <c r="H154" s="70">
        <v>0</v>
      </c>
      <c r="I154" s="71">
        <v>5</v>
      </c>
      <c r="J154" s="71"/>
      <c r="K154" s="71"/>
      <c r="L154" s="72"/>
      <c r="M154" s="72"/>
    </row>
    <row r="155" spans="1:13" ht="17.25" thickTop="1" thickBot="1" x14ac:dyDescent="0.3">
      <c r="A155" s="25"/>
      <c r="B155" s="20"/>
      <c r="C155" s="24" t="s">
        <v>290</v>
      </c>
      <c r="D155" s="81">
        <v>111</v>
      </c>
      <c r="E155" s="70">
        <v>0</v>
      </c>
      <c r="F155" s="70">
        <v>1.04</v>
      </c>
      <c r="G155" s="71">
        <v>0</v>
      </c>
      <c r="H155" s="70">
        <v>0</v>
      </c>
      <c r="I155" s="71">
        <v>0</v>
      </c>
      <c r="J155" s="71"/>
      <c r="K155" s="71"/>
    </row>
    <row r="156" spans="1:13" ht="17.25" thickTop="1" thickBot="1" x14ac:dyDescent="0.3">
      <c r="A156" s="25"/>
      <c r="B156" s="20"/>
      <c r="C156" s="24" t="s">
        <v>291</v>
      </c>
      <c r="D156" s="81">
        <v>111</v>
      </c>
      <c r="E156" s="70">
        <v>0</v>
      </c>
      <c r="F156" s="70">
        <v>0.62</v>
      </c>
      <c r="G156" s="71">
        <v>0</v>
      </c>
      <c r="H156" s="70">
        <v>0</v>
      </c>
      <c r="I156" s="71">
        <v>0</v>
      </c>
      <c r="J156" s="71"/>
      <c r="K156" s="71"/>
    </row>
    <row r="157" spans="1:13" ht="17.25" thickTop="1" thickBot="1" x14ac:dyDescent="0.3">
      <c r="A157" s="20"/>
      <c r="B157" s="20" t="s">
        <v>131</v>
      </c>
      <c r="C157" s="19" t="s">
        <v>136</v>
      </c>
      <c r="D157" s="41">
        <v>111</v>
      </c>
      <c r="E157" s="73">
        <v>1.8</v>
      </c>
      <c r="F157" s="73">
        <v>5.4</v>
      </c>
      <c r="G157" s="74">
        <v>5</v>
      </c>
      <c r="H157" s="73">
        <v>25</v>
      </c>
      <c r="I157" s="74">
        <v>45</v>
      </c>
      <c r="J157" s="74">
        <v>5</v>
      </c>
      <c r="K157" s="74">
        <v>5</v>
      </c>
      <c r="L157" s="4"/>
      <c r="M157" s="4"/>
    </row>
    <row r="158" spans="1:13" ht="17.25" thickTop="1" thickBot="1" x14ac:dyDescent="0.3">
      <c r="A158" s="25"/>
      <c r="B158" s="25"/>
      <c r="C158" s="24" t="s">
        <v>292</v>
      </c>
      <c r="D158" s="81">
        <v>111</v>
      </c>
      <c r="E158" s="70">
        <v>0</v>
      </c>
      <c r="F158" s="70">
        <v>0</v>
      </c>
      <c r="G158" s="71">
        <v>5</v>
      </c>
      <c r="H158" s="70">
        <v>5</v>
      </c>
      <c r="I158" s="71">
        <v>5</v>
      </c>
      <c r="J158" s="71"/>
      <c r="K158" s="71"/>
      <c r="L158" s="72"/>
      <c r="M158" s="72"/>
    </row>
    <row r="159" spans="1:13" ht="17.25" thickTop="1" thickBot="1" x14ac:dyDescent="0.3">
      <c r="A159" s="25"/>
      <c r="B159" s="25"/>
      <c r="C159" s="24" t="s">
        <v>420</v>
      </c>
      <c r="D159" s="81">
        <v>111</v>
      </c>
      <c r="E159" s="70">
        <v>0</v>
      </c>
      <c r="F159" s="70">
        <v>0</v>
      </c>
      <c r="G159" s="71">
        <v>0</v>
      </c>
      <c r="H159" s="70">
        <v>20</v>
      </c>
      <c r="I159" s="71">
        <v>20</v>
      </c>
      <c r="J159" s="71"/>
      <c r="K159" s="71"/>
      <c r="L159" s="72"/>
      <c r="M159" s="72"/>
    </row>
    <row r="160" spans="1:13" ht="17.25" thickTop="1" thickBot="1" x14ac:dyDescent="0.3">
      <c r="A160" s="25"/>
      <c r="B160" s="25"/>
      <c r="C160" s="24" t="s">
        <v>420</v>
      </c>
      <c r="D160" s="81" t="s">
        <v>428</v>
      </c>
      <c r="E160" s="70">
        <v>0</v>
      </c>
      <c r="F160" s="70">
        <v>0</v>
      </c>
      <c r="G160" s="71">
        <v>0</v>
      </c>
      <c r="H160" s="70">
        <v>0</v>
      </c>
      <c r="I160" s="71">
        <v>20</v>
      </c>
      <c r="J160" s="71"/>
      <c r="K160" s="71"/>
      <c r="L160" s="72"/>
      <c r="M160" s="72"/>
    </row>
    <row r="161" spans="1:13" ht="17.25" thickTop="1" thickBot="1" x14ac:dyDescent="0.3">
      <c r="A161" s="25"/>
      <c r="B161" s="20"/>
      <c r="C161" s="24" t="s">
        <v>293</v>
      </c>
      <c r="D161" s="81">
        <v>111</v>
      </c>
      <c r="E161" s="70">
        <v>0</v>
      </c>
      <c r="F161" s="70">
        <v>3.6</v>
      </c>
      <c r="G161" s="71">
        <v>0</v>
      </c>
      <c r="H161" s="70">
        <v>0</v>
      </c>
      <c r="I161" s="71">
        <v>0</v>
      </c>
      <c r="J161" s="71"/>
      <c r="K161" s="71"/>
    </row>
    <row r="162" spans="1:13" ht="17.25" thickTop="1" thickBot="1" x14ac:dyDescent="0.3">
      <c r="A162" s="25"/>
      <c r="B162" s="20"/>
      <c r="C162" s="24" t="s">
        <v>294</v>
      </c>
      <c r="D162" s="81">
        <v>111</v>
      </c>
      <c r="E162" s="70">
        <v>0</v>
      </c>
      <c r="F162" s="70">
        <v>1.8</v>
      </c>
      <c r="G162" s="71">
        <v>0</v>
      </c>
      <c r="H162" s="70">
        <v>0</v>
      </c>
      <c r="I162" s="71">
        <v>0</v>
      </c>
      <c r="J162" s="71"/>
      <c r="K162" s="71"/>
    </row>
    <row r="163" spans="1:13" ht="17.25" thickTop="1" thickBot="1" x14ac:dyDescent="0.3">
      <c r="A163" s="20"/>
      <c r="B163" s="20" t="s">
        <v>133</v>
      </c>
      <c r="C163" s="19" t="s">
        <v>140</v>
      </c>
      <c r="D163" s="41">
        <v>111</v>
      </c>
      <c r="E163" s="73">
        <v>2.85</v>
      </c>
      <c r="F163" s="73">
        <v>8.5500000000000007</v>
      </c>
      <c r="G163" s="74">
        <v>5</v>
      </c>
      <c r="H163" s="73">
        <v>35</v>
      </c>
      <c r="I163" s="74">
        <v>65</v>
      </c>
      <c r="J163" s="74">
        <v>5</v>
      </c>
      <c r="K163" s="74">
        <v>5</v>
      </c>
      <c r="L163" s="4"/>
      <c r="M163" s="4"/>
    </row>
    <row r="164" spans="1:13" ht="17.25" thickTop="1" thickBot="1" x14ac:dyDescent="0.3">
      <c r="A164" s="25"/>
      <c r="B164" s="25"/>
      <c r="C164" s="24" t="s">
        <v>295</v>
      </c>
      <c r="D164" s="81">
        <v>111</v>
      </c>
      <c r="E164" s="70">
        <v>0</v>
      </c>
      <c r="F164" s="70">
        <v>0</v>
      </c>
      <c r="G164" s="71">
        <v>5</v>
      </c>
      <c r="H164" s="70">
        <v>5</v>
      </c>
      <c r="I164" s="71">
        <v>5</v>
      </c>
      <c r="J164" s="71"/>
      <c r="K164" s="71"/>
      <c r="L164" s="72"/>
      <c r="M164" s="72"/>
    </row>
    <row r="165" spans="1:13" ht="17.25" thickTop="1" thickBot="1" x14ac:dyDescent="0.3">
      <c r="A165" s="25"/>
      <c r="B165" s="25"/>
      <c r="C165" s="24" t="s">
        <v>421</v>
      </c>
      <c r="D165" s="81">
        <v>111</v>
      </c>
      <c r="E165" s="70">
        <v>0</v>
      </c>
      <c r="F165" s="70">
        <v>0</v>
      </c>
      <c r="G165" s="71">
        <v>0</v>
      </c>
      <c r="H165" s="70">
        <v>30</v>
      </c>
      <c r="I165" s="71">
        <v>30</v>
      </c>
      <c r="J165" s="71"/>
      <c r="K165" s="71"/>
      <c r="L165" s="72"/>
      <c r="M165" s="72"/>
    </row>
    <row r="166" spans="1:13" ht="17.25" thickTop="1" thickBot="1" x14ac:dyDescent="0.3">
      <c r="A166" s="25"/>
      <c r="B166" s="25"/>
      <c r="C166" s="24" t="s">
        <v>421</v>
      </c>
      <c r="D166" s="81" t="s">
        <v>428</v>
      </c>
      <c r="E166" s="70">
        <v>0</v>
      </c>
      <c r="F166" s="70">
        <v>0</v>
      </c>
      <c r="G166" s="71">
        <v>0</v>
      </c>
      <c r="H166" s="70">
        <v>0</v>
      </c>
      <c r="I166" s="71">
        <v>30</v>
      </c>
      <c r="J166" s="71"/>
      <c r="K166" s="71"/>
      <c r="L166" s="72"/>
      <c r="M166" s="72"/>
    </row>
    <row r="167" spans="1:13" ht="17.25" thickTop="1" thickBot="1" x14ac:dyDescent="0.3">
      <c r="A167" s="25"/>
      <c r="B167" s="20"/>
      <c r="C167" s="24" t="s">
        <v>296</v>
      </c>
      <c r="D167" s="81">
        <v>111</v>
      </c>
      <c r="E167" s="70">
        <v>0</v>
      </c>
      <c r="F167" s="70">
        <v>5.7</v>
      </c>
      <c r="G167" s="71">
        <v>0</v>
      </c>
      <c r="H167" s="70">
        <v>0</v>
      </c>
      <c r="I167" s="71">
        <v>0</v>
      </c>
      <c r="J167" s="71"/>
      <c r="K167" s="71"/>
    </row>
    <row r="168" spans="1:13" ht="17.25" thickTop="1" thickBot="1" x14ac:dyDescent="0.3">
      <c r="A168" s="25"/>
      <c r="B168" s="20"/>
      <c r="C168" s="24" t="s">
        <v>297</v>
      </c>
      <c r="D168" s="81">
        <v>111</v>
      </c>
      <c r="E168" s="70">
        <v>0</v>
      </c>
      <c r="F168" s="70">
        <v>2.85</v>
      </c>
      <c r="G168" s="71">
        <v>0</v>
      </c>
      <c r="H168" s="70">
        <v>0</v>
      </c>
      <c r="I168" s="71">
        <v>0</v>
      </c>
      <c r="J168" s="71"/>
      <c r="K168" s="71"/>
    </row>
    <row r="169" spans="1:13" ht="17.25" thickTop="1" thickBot="1" x14ac:dyDescent="0.3">
      <c r="A169" s="56"/>
      <c r="B169" s="56"/>
      <c r="C169" s="57" t="s">
        <v>141</v>
      </c>
      <c r="D169" s="99">
        <v>111</v>
      </c>
      <c r="E169" s="58">
        <v>0.9</v>
      </c>
      <c r="F169" s="58">
        <v>0</v>
      </c>
      <c r="G169" s="59">
        <v>0</v>
      </c>
      <c r="H169" s="58">
        <v>0</v>
      </c>
      <c r="I169" s="59">
        <v>0</v>
      </c>
      <c r="J169" s="59">
        <v>0</v>
      </c>
      <c r="K169" s="59">
        <v>0</v>
      </c>
    </row>
    <row r="170" spans="1:13" ht="17.25" thickTop="1" thickBot="1" x14ac:dyDescent="0.3">
      <c r="A170" s="25"/>
      <c r="B170" s="20" t="s">
        <v>135</v>
      </c>
      <c r="C170" s="24" t="s">
        <v>143</v>
      </c>
      <c r="D170" s="81">
        <v>111</v>
      </c>
      <c r="E170" s="70">
        <v>0.9</v>
      </c>
      <c r="F170" s="70">
        <v>0</v>
      </c>
      <c r="G170" s="71">
        <v>0</v>
      </c>
      <c r="H170" s="70">
        <v>0</v>
      </c>
      <c r="I170" s="71">
        <v>0</v>
      </c>
      <c r="J170" s="71"/>
      <c r="K170" s="71"/>
    </row>
    <row r="171" spans="1:13" ht="17.25" thickTop="1" thickBot="1" x14ac:dyDescent="0.3">
      <c r="A171" s="56"/>
      <c r="B171" s="56"/>
      <c r="C171" s="57" t="s">
        <v>147</v>
      </c>
      <c r="D171" s="99">
        <v>111</v>
      </c>
      <c r="E171" s="58">
        <v>5</v>
      </c>
      <c r="F171" s="58">
        <v>11</v>
      </c>
      <c r="G171" s="59">
        <v>5</v>
      </c>
      <c r="H171" s="58">
        <v>30</v>
      </c>
      <c r="I171" s="59">
        <v>30</v>
      </c>
      <c r="J171" s="59">
        <v>20</v>
      </c>
      <c r="K171" s="59">
        <v>20</v>
      </c>
    </row>
    <row r="172" spans="1:13" ht="17.25" thickTop="1" thickBot="1" x14ac:dyDescent="0.3">
      <c r="A172" s="20"/>
      <c r="B172" s="20" t="s">
        <v>137</v>
      </c>
      <c r="C172" s="19" t="s">
        <v>298</v>
      </c>
      <c r="D172" s="41">
        <v>111</v>
      </c>
      <c r="E172" s="73">
        <v>5</v>
      </c>
      <c r="F172" s="73">
        <v>0</v>
      </c>
      <c r="G172" s="74">
        <v>0</v>
      </c>
      <c r="H172" s="73">
        <v>15</v>
      </c>
      <c r="I172" s="74">
        <v>15</v>
      </c>
      <c r="J172" s="74"/>
      <c r="K172" s="74"/>
      <c r="L172" s="4"/>
      <c r="M172" s="4"/>
    </row>
    <row r="173" spans="1:13" ht="17.25" thickTop="1" thickBot="1" x14ac:dyDescent="0.3">
      <c r="A173" s="20"/>
      <c r="B173" s="25"/>
      <c r="C173" s="24" t="s">
        <v>299</v>
      </c>
      <c r="D173" s="81">
        <v>111</v>
      </c>
      <c r="E173" s="70">
        <v>5</v>
      </c>
      <c r="F173" s="70">
        <v>0</v>
      </c>
      <c r="G173" s="71">
        <v>0</v>
      </c>
      <c r="H173" s="70">
        <v>0</v>
      </c>
      <c r="I173" s="71">
        <v>0</v>
      </c>
      <c r="J173" s="71"/>
      <c r="K173" s="71"/>
      <c r="L173" s="4"/>
      <c r="M173" s="4"/>
    </row>
    <row r="174" spans="1:13" ht="17.25" thickTop="1" thickBot="1" x14ac:dyDescent="0.3">
      <c r="A174" s="20"/>
      <c r="B174" s="25"/>
      <c r="C174" s="101" t="s">
        <v>300</v>
      </c>
      <c r="D174" s="81">
        <v>111</v>
      </c>
      <c r="E174" s="70">
        <v>0</v>
      </c>
      <c r="F174" s="70">
        <v>0</v>
      </c>
      <c r="G174" s="71">
        <v>0</v>
      </c>
      <c r="H174" s="70">
        <v>0</v>
      </c>
      <c r="I174" s="71">
        <v>0</v>
      </c>
      <c r="J174" s="71"/>
      <c r="K174" s="71"/>
      <c r="L174" s="4"/>
      <c r="M174" s="4"/>
    </row>
    <row r="175" spans="1:13" ht="17.25" thickTop="1" thickBot="1" x14ac:dyDescent="0.3">
      <c r="A175" s="20"/>
      <c r="B175" s="25"/>
      <c r="C175" s="101" t="s">
        <v>422</v>
      </c>
      <c r="D175" s="81">
        <v>111</v>
      </c>
      <c r="E175" s="70">
        <v>0</v>
      </c>
      <c r="F175" s="70">
        <v>0</v>
      </c>
      <c r="G175" s="71">
        <v>0</v>
      </c>
      <c r="H175" s="70">
        <v>15</v>
      </c>
      <c r="I175" s="71">
        <v>15</v>
      </c>
      <c r="J175" s="71"/>
      <c r="K175" s="71"/>
      <c r="L175" s="4"/>
      <c r="M175" s="4"/>
    </row>
    <row r="176" spans="1:13" ht="17.25" thickTop="1" thickBot="1" x14ac:dyDescent="0.3">
      <c r="A176" s="25"/>
      <c r="B176" s="25"/>
      <c r="C176" s="24" t="s">
        <v>301</v>
      </c>
      <c r="D176" s="81">
        <v>111</v>
      </c>
      <c r="E176" s="70">
        <v>0</v>
      </c>
      <c r="F176" s="70">
        <v>0</v>
      </c>
      <c r="G176" s="71">
        <v>0</v>
      </c>
      <c r="H176" s="70">
        <v>0</v>
      </c>
      <c r="I176" s="71">
        <v>0</v>
      </c>
      <c r="J176" s="71"/>
      <c r="K176" s="71"/>
      <c r="L176" s="72"/>
      <c r="M176" s="72"/>
    </row>
    <row r="177" spans="1:13" ht="17.25" thickTop="1" thickBot="1" x14ac:dyDescent="0.3">
      <c r="A177" s="20"/>
      <c r="B177" s="20" t="s">
        <v>139</v>
      </c>
      <c r="C177" s="19" t="s">
        <v>161</v>
      </c>
      <c r="D177" s="41">
        <v>111</v>
      </c>
      <c r="E177" s="73">
        <v>0</v>
      </c>
      <c r="F177" s="73">
        <v>11</v>
      </c>
      <c r="G177" s="74">
        <v>5</v>
      </c>
      <c r="H177" s="73">
        <v>15</v>
      </c>
      <c r="I177" s="74">
        <v>15</v>
      </c>
      <c r="J177" s="74"/>
      <c r="K177" s="74"/>
      <c r="L177" s="4"/>
      <c r="M177" s="4"/>
    </row>
    <row r="178" spans="1:13" ht="17.25" thickTop="1" thickBot="1" x14ac:dyDescent="0.3">
      <c r="A178" s="25"/>
      <c r="B178" s="25"/>
      <c r="C178" s="24" t="s">
        <v>302</v>
      </c>
      <c r="D178" s="81">
        <v>111</v>
      </c>
      <c r="E178" s="70">
        <v>0</v>
      </c>
      <c r="F178" s="70">
        <v>0</v>
      </c>
      <c r="G178" s="71">
        <v>5</v>
      </c>
      <c r="H178" s="70">
        <v>5</v>
      </c>
      <c r="I178" s="71">
        <v>5</v>
      </c>
      <c r="J178" s="71"/>
      <c r="K178" s="71"/>
      <c r="L178" s="72"/>
      <c r="M178" s="72"/>
    </row>
    <row r="179" spans="1:13" ht="17.25" thickTop="1" thickBot="1" x14ac:dyDescent="0.3">
      <c r="A179" s="25"/>
      <c r="B179" s="25"/>
      <c r="C179" s="24" t="s">
        <v>423</v>
      </c>
      <c r="D179" s="81">
        <v>111</v>
      </c>
      <c r="E179" s="70">
        <v>0</v>
      </c>
      <c r="F179" s="70">
        <v>0</v>
      </c>
      <c r="G179" s="71">
        <v>0</v>
      </c>
      <c r="H179" s="70">
        <v>10</v>
      </c>
      <c r="I179" s="71">
        <v>10</v>
      </c>
      <c r="J179" s="71"/>
      <c r="K179" s="71"/>
      <c r="L179" s="72"/>
      <c r="M179" s="72"/>
    </row>
    <row r="180" spans="1:13" ht="17.25" thickTop="1" thickBot="1" x14ac:dyDescent="0.3">
      <c r="A180" s="25"/>
      <c r="B180" s="20"/>
      <c r="C180" s="24" t="s">
        <v>303</v>
      </c>
      <c r="D180" s="81">
        <v>111</v>
      </c>
      <c r="E180" s="70">
        <v>0</v>
      </c>
      <c r="F180" s="70">
        <v>6</v>
      </c>
      <c r="G180" s="71">
        <v>0</v>
      </c>
      <c r="H180" s="70">
        <v>0</v>
      </c>
      <c r="I180" s="71">
        <v>0</v>
      </c>
      <c r="J180" s="71"/>
      <c r="K180" s="71"/>
      <c r="L180" s="72"/>
      <c r="M180" s="72"/>
    </row>
    <row r="181" spans="1:13" ht="17.25" thickTop="1" thickBot="1" x14ac:dyDescent="0.3">
      <c r="A181" s="25"/>
      <c r="B181" s="25"/>
      <c r="C181" s="24" t="s">
        <v>304</v>
      </c>
      <c r="D181" s="81">
        <v>111</v>
      </c>
      <c r="E181" s="70">
        <v>0</v>
      </c>
      <c r="F181" s="70">
        <v>5</v>
      </c>
      <c r="G181" s="71">
        <v>0</v>
      </c>
      <c r="H181" s="70">
        <v>0</v>
      </c>
      <c r="I181" s="71">
        <v>0</v>
      </c>
      <c r="J181" s="71"/>
      <c r="K181" s="71"/>
      <c r="L181" s="72"/>
      <c r="M181" s="72"/>
    </row>
    <row r="182" spans="1:13" ht="17.25" thickTop="1" thickBot="1" x14ac:dyDescent="0.3">
      <c r="A182" s="56"/>
      <c r="B182" s="56"/>
      <c r="C182" s="57" t="s">
        <v>164</v>
      </c>
      <c r="D182" s="99">
        <v>111</v>
      </c>
      <c r="E182" s="58">
        <v>211.82</v>
      </c>
      <c r="F182" s="58">
        <f>F184+F192</f>
        <v>444.03</v>
      </c>
      <c r="G182" s="59">
        <v>185</v>
      </c>
      <c r="H182" s="58">
        <f>H183+H184+H192</f>
        <v>680</v>
      </c>
      <c r="I182" s="59">
        <v>380</v>
      </c>
      <c r="J182" s="59">
        <v>190</v>
      </c>
      <c r="K182" s="59">
        <v>190</v>
      </c>
    </row>
    <row r="183" spans="1:13" ht="17.25" thickTop="1" thickBot="1" x14ac:dyDescent="0.3">
      <c r="A183" s="75"/>
      <c r="B183" s="75" t="s">
        <v>142</v>
      </c>
      <c r="C183" s="94" t="s">
        <v>424</v>
      </c>
      <c r="D183" s="102">
        <v>111</v>
      </c>
      <c r="E183" s="95">
        <v>0</v>
      </c>
      <c r="F183" s="95">
        <v>0</v>
      </c>
      <c r="G183" s="96">
        <v>0</v>
      </c>
      <c r="H183" s="95">
        <v>490</v>
      </c>
      <c r="I183" s="96">
        <v>0</v>
      </c>
      <c r="J183" s="96"/>
      <c r="K183" s="96"/>
    </row>
    <row r="184" spans="1:13" ht="17.25" thickTop="1" thickBot="1" x14ac:dyDescent="0.3">
      <c r="A184" s="20"/>
      <c r="B184" s="20" t="s">
        <v>148</v>
      </c>
      <c r="C184" s="19" t="s">
        <v>174</v>
      </c>
      <c r="D184" s="41">
        <v>111</v>
      </c>
      <c r="E184" s="73">
        <v>197.21</v>
      </c>
      <c r="F184" s="73">
        <v>401.45</v>
      </c>
      <c r="G184" s="74">
        <v>160</v>
      </c>
      <c r="H184" s="73">
        <v>170</v>
      </c>
      <c r="I184" s="74">
        <v>360</v>
      </c>
      <c r="J184" s="74"/>
      <c r="K184" s="74"/>
      <c r="L184" s="4"/>
      <c r="M184" s="4"/>
    </row>
    <row r="185" spans="1:13" ht="17.25" thickTop="1" thickBot="1" x14ac:dyDescent="0.3">
      <c r="A185" s="25"/>
      <c r="B185" s="20"/>
      <c r="C185" s="24" t="s">
        <v>305</v>
      </c>
      <c r="D185" s="81">
        <v>111</v>
      </c>
      <c r="E185" s="70">
        <v>111.32</v>
      </c>
      <c r="F185" s="70">
        <v>0</v>
      </c>
      <c r="G185" s="71">
        <v>0</v>
      </c>
      <c r="H185" s="70">
        <v>0</v>
      </c>
      <c r="I185" s="71">
        <v>0</v>
      </c>
      <c r="J185" s="71"/>
      <c r="K185" s="71"/>
    </row>
    <row r="186" spans="1:13" ht="17.25" thickTop="1" thickBot="1" x14ac:dyDescent="0.3">
      <c r="A186" s="25"/>
      <c r="B186" s="20"/>
      <c r="C186" s="24" t="s">
        <v>306</v>
      </c>
      <c r="D186" s="81">
        <v>111</v>
      </c>
      <c r="E186" s="70">
        <v>0</v>
      </c>
      <c r="F186" s="70">
        <v>0</v>
      </c>
      <c r="G186" s="71">
        <v>140</v>
      </c>
      <c r="H186" s="70">
        <v>170</v>
      </c>
      <c r="I186" s="71">
        <v>170</v>
      </c>
      <c r="J186" s="71"/>
      <c r="K186" s="71"/>
    </row>
    <row r="187" spans="1:13" ht="17.25" thickTop="1" thickBot="1" x14ac:dyDescent="0.3">
      <c r="A187" s="25"/>
      <c r="B187" s="20"/>
      <c r="C187" s="24" t="s">
        <v>429</v>
      </c>
      <c r="D187" s="81">
        <v>111</v>
      </c>
      <c r="E187" s="70">
        <v>0</v>
      </c>
      <c r="F187" s="70">
        <v>0</v>
      </c>
      <c r="G187" s="71">
        <v>0</v>
      </c>
      <c r="H187" s="70">
        <v>0</v>
      </c>
      <c r="I187" s="71">
        <v>190</v>
      </c>
      <c r="J187" s="71"/>
      <c r="K187" s="71"/>
    </row>
    <row r="188" spans="1:13" ht="17.25" thickTop="1" thickBot="1" x14ac:dyDescent="0.3">
      <c r="A188" s="25"/>
      <c r="B188" s="20"/>
      <c r="C188" s="24" t="s">
        <v>307</v>
      </c>
      <c r="D188" s="81">
        <v>111</v>
      </c>
      <c r="E188" s="70">
        <v>0</v>
      </c>
      <c r="F188" s="70">
        <v>216.91</v>
      </c>
      <c r="G188" s="71">
        <v>0</v>
      </c>
      <c r="H188" s="70">
        <v>0</v>
      </c>
      <c r="I188" s="71">
        <v>0</v>
      </c>
      <c r="J188" s="71"/>
      <c r="K188" s="71"/>
    </row>
    <row r="189" spans="1:13" ht="17.25" thickTop="1" thickBot="1" x14ac:dyDescent="0.3">
      <c r="A189" s="25"/>
      <c r="B189" s="20"/>
      <c r="C189" s="24" t="s">
        <v>308</v>
      </c>
      <c r="D189" s="81">
        <v>111</v>
      </c>
      <c r="E189" s="70">
        <v>0</v>
      </c>
      <c r="F189" s="70">
        <v>162.13999999999999</v>
      </c>
      <c r="G189" s="71">
        <v>0</v>
      </c>
      <c r="H189" s="70">
        <v>0</v>
      </c>
      <c r="I189" s="71">
        <v>0</v>
      </c>
      <c r="J189" s="71"/>
      <c r="K189" s="71"/>
    </row>
    <row r="190" spans="1:13" ht="17.25" thickTop="1" thickBot="1" x14ac:dyDescent="0.3">
      <c r="A190" s="25"/>
      <c r="B190" s="20"/>
      <c r="C190" s="24" t="s">
        <v>308</v>
      </c>
      <c r="D190" s="81">
        <v>41</v>
      </c>
      <c r="E190" s="70">
        <v>0</v>
      </c>
      <c r="F190" s="70">
        <v>22.4</v>
      </c>
      <c r="G190" s="71">
        <v>0</v>
      </c>
      <c r="H190" s="70">
        <v>0</v>
      </c>
      <c r="I190" s="71">
        <v>0</v>
      </c>
      <c r="J190" s="71"/>
      <c r="K190" s="71"/>
    </row>
    <row r="191" spans="1:13" ht="17.25" thickTop="1" thickBot="1" x14ac:dyDescent="0.3">
      <c r="A191" s="25"/>
      <c r="B191" s="20"/>
      <c r="C191" s="24" t="s">
        <v>305</v>
      </c>
      <c r="D191" s="81">
        <v>41</v>
      </c>
      <c r="E191" s="70">
        <v>85.89</v>
      </c>
      <c r="F191" s="70">
        <v>0</v>
      </c>
      <c r="G191" s="71">
        <v>20</v>
      </c>
      <c r="H191" s="70">
        <v>0</v>
      </c>
      <c r="I191" s="71">
        <v>0</v>
      </c>
      <c r="J191" s="71"/>
      <c r="K191" s="71"/>
    </row>
    <row r="192" spans="1:13" ht="17.25" thickTop="1" thickBot="1" x14ac:dyDescent="0.3">
      <c r="A192" s="20"/>
      <c r="B192" s="20" t="s">
        <v>152</v>
      </c>
      <c r="C192" s="19" t="s">
        <v>193</v>
      </c>
      <c r="D192" s="41">
        <v>111.41</v>
      </c>
      <c r="E192" s="73">
        <v>14.61</v>
      </c>
      <c r="F192" s="73">
        <v>42.58</v>
      </c>
      <c r="G192" s="74">
        <v>25</v>
      </c>
      <c r="H192" s="73">
        <v>20</v>
      </c>
      <c r="I192" s="74">
        <v>20</v>
      </c>
      <c r="J192" s="74"/>
      <c r="K192" s="74"/>
      <c r="L192" s="4"/>
      <c r="M192" s="4"/>
    </row>
    <row r="193" spans="1:13" ht="17.25" thickTop="1" thickBot="1" x14ac:dyDescent="0.3">
      <c r="A193" s="25"/>
      <c r="B193" s="20"/>
      <c r="C193" s="24" t="s">
        <v>193</v>
      </c>
      <c r="D193" s="81">
        <v>111</v>
      </c>
      <c r="E193" s="70">
        <v>12</v>
      </c>
      <c r="F193" s="70">
        <v>0</v>
      </c>
      <c r="G193" s="71">
        <v>0</v>
      </c>
      <c r="H193" s="70">
        <v>0</v>
      </c>
      <c r="I193" s="71">
        <v>0</v>
      </c>
      <c r="J193" s="71"/>
      <c r="K193" s="71"/>
    </row>
    <row r="194" spans="1:13" ht="17.25" thickTop="1" thickBot="1" x14ac:dyDescent="0.3">
      <c r="A194" s="25"/>
      <c r="B194" s="20"/>
      <c r="C194" s="24" t="s">
        <v>309</v>
      </c>
      <c r="D194" s="81">
        <v>111</v>
      </c>
      <c r="E194" s="70">
        <v>0</v>
      </c>
      <c r="F194" s="70">
        <v>0</v>
      </c>
      <c r="G194" s="71">
        <v>20</v>
      </c>
      <c r="H194" s="70">
        <v>20</v>
      </c>
      <c r="I194" s="71">
        <v>20</v>
      </c>
      <c r="J194" s="71"/>
      <c r="K194" s="71"/>
    </row>
    <row r="195" spans="1:13" ht="17.25" thickTop="1" thickBot="1" x14ac:dyDescent="0.3">
      <c r="A195" s="25"/>
      <c r="B195" s="20"/>
      <c r="C195" s="24" t="s">
        <v>310</v>
      </c>
      <c r="D195" s="81">
        <v>111</v>
      </c>
      <c r="E195" s="70">
        <v>0</v>
      </c>
      <c r="F195" s="70">
        <v>24</v>
      </c>
      <c r="G195" s="71">
        <v>0</v>
      </c>
      <c r="H195" s="70">
        <v>0</v>
      </c>
      <c r="I195" s="71">
        <v>0</v>
      </c>
      <c r="J195" s="71"/>
      <c r="K195" s="71"/>
    </row>
    <row r="196" spans="1:13" ht="17.25" thickTop="1" thickBot="1" x14ac:dyDescent="0.3">
      <c r="A196" s="25"/>
      <c r="B196" s="20"/>
      <c r="C196" s="24" t="s">
        <v>311</v>
      </c>
      <c r="D196" s="81">
        <v>111</v>
      </c>
      <c r="E196" s="70">
        <v>0</v>
      </c>
      <c r="F196" s="70">
        <v>12</v>
      </c>
      <c r="G196" s="71">
        <v>0</v>
      </c>
      <c r="H196" s="70">
        <v>0</v>
      </c>
      <c r="I196" s="71">
        <v>0</v>
      </c>
      <c r="J196" s="71"/>
      <c r="K196" s="71"/>
    </row>
    <row r="197" spans="1:13" ht="17.25" thickTop="1" thickBot="1" x14ac:dyDescent="0.3">
      <c r="A197" s="25"/>
      <c r="B197" s="20"/>
      <c r="C197" s="24" t="s">
        <v>309</v>
      </c>
      <c r="D197" s="25">
        <v>41</v>
      </c>
      <c r="E197" s="70">
        <v>0</v>
      </c>
      <c r="F197" s="70">
        <v>0</v>
      </c>
      <c r="G197" s="71">
        <v>5</v>
      </c>
      <c r="H197" s="70">
        <v>0</v>
      </c>
      <c r="I197" s="71">
        <v>0</v>
      </c>
      <c r="J197" s="71"/>
      <c r="K197" s="71"/>
    </row>
    <row r="198" spans="1:13" ht="17.25" thickTop="1" thickBot="1" x14ac:dyDescent="0.3">
      <c r="A198" s="25"/>
      <c r="B198" s="20"/>
      <c r="C198" s="24" t="s">
        <v>312</v>
      </c>
      <c r="D198" s="25">
        <v>41</v>
      </c>
      <c r="E198" s="70">
        <v>2.61</v>
      </c>
      <c r="F198" s="70">
        <v>2.74</v>
      </c>
      <c r="G198" s="71">
        <v>0</v>
      </c>
      <c r="H198" s="70">
        <v>0</v>
      </c>
      <c r="I198" s="71">
        <v>0</v>
      </c>
      <c r="J198" s="71"/>
      <c r="K198" s="71"/>
    </row>
    <row r="199" spans="1:13" ht="17.25" thickTop="1" thickBot="1" x14ac:dyDescent="0.3">
      <c r="A199" s="25"/>
      <c r="B199" s="20"/>
      <c r="C199" s="24" t="s">
        <v>311</v>
      </c>
      <c r="D199" s="25">
        <v>41</v>
      </c>
      <c r="E199" s="70">
        <v>0</v>
      </c>
      <c r="F199" s="70">
        <v>3.84</v>
      </c>
      <c r="G199" s="71">
        <v>0</v>
      </c>
      <c r="H199" s="70">
        <v>0</v>
      </c>
      <c r="I199" s="71">
        <v>0</v>
      </c>
      <c r="J199" s="71"/>
      <c r="K199" s="71"/>
    </row>
    <row r="200" spans="1:13" ht="17.25" thickTop="1" thickBot="1" x14ac:dyDescent="0.3">
      <c r="A200" s="56"/>
      <c r="B200" s="56"/>
      <c r="C200" s="57" t="s">
        <v>211</v>
      </c>
      <c r="D200" s="99">
        <v>111</v>
      </c>
      <c r="E200" s="58">
        <v>378.04</v>
      </c>
      <c r="F200" s="58">
        <f>F201+F205+F209+F213+F219</f>
        <v>1199.9000000000001</v>
      </c>
      <c r="G200" s="59">
        <v>405</v>
      </c>
      <c r="H200" s="58">
        <f>H201+H205+H209+H213+H219</f>
        <v>1080</v>
      </c>
      <c r="I200" s="59">
        <f>I201+I205+I209+I213+I219</f>
        <v>1680</v>
      </c>
      <c r="J200" s="59">
        <v>480</v>
      </c>
      <c r="K200" s="59">
        <v>480</v>
      </c>
    </row>
    <row r="201" spans="1:13" ht="17.25" thickTop="1" thickBot="1" x14ac:dyDescent="0.3">
      <c r="A201" s="75"/>
      <c r="B201" s="60" t="s">
        <v>158</v>
      </c>
      <c r="C201" s="94" t="s">
        <v>313</v>
      </c>
      <c r="D201" s="102">
        <v>111</v>
      </c>
      <c r="E201" s="95">
        <v>10.52</v>
      </c>
      <c r="F201" s="95">
        <v>31.87</v>
      </c>
      <c r="G201" s="96">
        <v>20</v>
      </c>
      <c r="H201" s="95">
        <v>15</v>
      </c>
      <c r="I201" s="96">
        <v>15</v>
      </c>
      <c r="J201" s="96"/>
      <c r="K201" s="96"/>
      <c r="L201" s="103"/>
      <c r="M201" s="103"/>
    </row>
    <row r="202" spans="1:13" ht="17.25" thickTop="1" thickBot="1" x14ac:dyDescent="0.3">
      <c r="A202" s="77"/>
      <c r="B202" s="65"/>
      <c r="C202" s="76" t="s">
        <v>314</v>
      </c>
      <c r="D202" s="104">
        <v>111</v>
      </c>
      <c r="E202" s="78">
        <v>0</v>
      </c>
      <c r="F202" s="78">
        <v>0</v>
      </c>
      <c r="G202" s="79">
        <v>20</v>
      </c>
      <c r="H202" s="78">
        <v>15</v>
      </c>
      <c r="I202" s="79">
        <v>15</v>
      </c>
      <c r="J202" s="79"/>
      <c r="K202" s="79"/>
      <c r="L202" s="88"/>
      <c r="M202" s="88"/>
    </row>
    <row r="203" spans="1:13" ht="17.25" thickTop="1" thickBot="1" x14ac:dyDescent="0.3">
      <c r="A203" s="75"/>
      <c r="B203" s="60"/>
      <c r="C203" s="76" t="s">
        <v>315</v>
      </c>
      <c r="D203" s="104">
        <v>111</v>
      </c>
      <c r="E203" s="78">
        <v>0</v>
      </c>
      <c r="F203" s="78">
        <v>21.2</v>
      </c>
      <c r="G203" s="79">
        <v>0</v>
      </c>
      <c r="H203" s="78">
        <v>0</v>
      </c>
      <c r="I203" s="79">
        <v>0</v>
      </c>
      <c r="J203" s="79"/>
      <c r="K203" s="79"/>
      <c r="L203" s="80"/>
      <c r="M203" s="80"/>
    </row>
    <row r="204" spans="1:13" ht="17.25" thickTop="1" thickBot="1" x14ac:dyDescent="0.3">
      <c r="A204" s="75"/>
      <c r="B204" s="60"/>
      <c r="C204" s="76" t="s">
        <v>316</v>
      </c>
      <c r="D204" s="104">
        <v>111</v>
      </c>
      <c r="E204" s="78">
        <v>0</v>
      </c>
      <c r="F204" s="78">
        <v>10.67</v>
      </c>
      <c r="G204" s="79">
        <v>0</v>
      </c>
      <c r="H204" s="78">
        <v>0</v>
      </c>
      <c r="I204" s="79">
        <v>0</v>
      </c>
      <c r="J204" s="79"/>
      <c r="K204" s="79"/>
      <c r="L204" s="80"/>
      <c r="M204" s="80"/>
    </row>
    <row r="205" spans="1:13" ht="17.25" thickTop="1" thickBot="1" x14ac:dyDescent="0.3">
      <c r="A205" s="60"/>
      <c r="B205" s="60" t="s">
        <v>160</v>
      </c>
      <c r="C205" s="61" t="s">
        <v>234</v>
      </c>
      <c r="D205" s="89">
        <v>111</v>
      </c>
      <c r="E205" s="62">
        <v>65.400000000000006</v>
      </c>
      <c r="F205" s="62">
        <v>196.2</v>
      </c>
      <c r="G205" s="63">
        <v>65</v>
      </c>
      <c r="H205" s="62">
        <v>65</v>
      </c>
      <c r="I205" s="63">
        <v>65</v>
      </c>
      <c r="J205" s="63"/>
      <c r="K205" s="63"/>
      <c r="L205" s="4"/>
      <c r="M205" s="4"/>
    </row>
    <row r="206" spans="1:13" ht="17.25" thickTop="1" thickBot="1" x14ac:dyDescent="0.3">
      <c r="A206" s="65"/>
      <c r="B206" s="65"/>
      <c r="C206" s="64" t="s">
        <v>317</v>
      </c>
      <c r="D206" s="84">
        <v>111</v>
      </c>
      <c r="E206" s="66">
        <v>0</v>
      </c>
      <c r="F206" s="66">
        <v>0</v>
      </c>
      <c r="G206" s="67">
        <v>65</v>
      </c>
      <c r="H206" s="66">
        <v>65</v>
      </c>
      <c r="I206" s="67">
        <v>65</v>
      </c>
      <c r="J206" s="67"/>
      <c r="K206" s="67"/>
      <c r="L206" s="72"/>
      <c r="M206" s="72"/>
    </row>
    <row r="207" spans="1:13" ht="17.25" thickTop="1" thickBot="1" x14ac:dyDescent="0.3">
      <c r="A207" s="65"/>
      <c r="B207" s="65"/>
      <c r="C207" s="64" t="s">
        <v>318</v>
      </c>
      <c r="D207" s="84">
        <v>111</v>
      </c>
      <c r="E207" s="66">
        <v>0</v>
      </c>
      <c r="F207" s="66">
        <v>130.80000000000001</v>
      </c>
      <c r="G207" s="67">
        <v>0</v>
      </c>
      <c r="H207" s="66">
        <v>0</v>
      </c>
      <c r="I207" s="67">
        <v>0</v>
      </c>
      <c r="J207" s="67"/>
      <c r="K207" s="67"/>
      <c r="L207" s="72"/>
      <c r="M207" s="72"/>
    </row>
    <row r="208" spans="1:13" ht="17.25" thickTop="1" thickBot="1" x14ac:dyDescent="0.3">
      <c r="A208" s="65"/>
      <c r="B208" s="65"/>
      <c r="C208" s="64" t="s">
        <v>319</v>
      </c>
      <c r="D208" s="84">
        <v>111</v>
      </c>
      <c r="E208" s="66">
        <v>0</v>
      </c>
      <c r="F208" s="66">
        <v>65.400000000000006</v>
      </c>
      <c r="G208" s="67">
        <v>0</v>
      </c>
      <c r="H208" s="66">
        <v>0</v>
      </c>
      <c r="I208" s="67">
        <v>0</v>
      </c>
      <c r="J208" s="67"/>
      <c r="K208" s="67"/>
      <c r="L208" s="72"/>
      <c r="M208" s="72"/>
    </row>
    <row r="209" spans="1:13" ht="17.25" thickTop="1" thickBot="1" x14ac:dyDescent="0.3">
      <c r="A209" s="60"/>
      <c r="B209" s="60" t="s">
        <v>165</v>
      </c>
      <c r="C209" s="61" t="s">
        <v>249</v>
      </c>
      <c r="D209" s="89">
        <v>111</v>
      </c>
      <c r="E209" s="62">
        <v>224.46</v>
      </c>
      <c r="F209" s="62">
        <v>686.58</v>
      </c>
      <c r="G209" s="63">
        <v>250</v>
      </c>
      <c r="H209" s="62">
        <v>320</v>
      </c>
      <c r="I209" s="63">
        <v>320</v>
      </c>
      <c r="J209" s="63"/>
      <c r="K209" s="63"/>
      <c r="L209" s="4"/>
      <c r="M209" s="4"/>
    </row>
    <row r="210" spans="1:13" ht="17.25" thickTop="1" thickBot="1" x14ac:dyDescent="0.3">
      <c r="A210" s="65"/>
      <c r="B210" s="65"/>
      <c r="C210" s="64" t="s">
        <v>320</v>
      </c>
      <c r="D210" s="84">
        <v>111</v>
      </c>
      <c r="E210" s="66">
        <v>0</v>
      </c>
      <c r="F210" s="66">
        <v>0</v>
      </c>
      <c r="G210" s="67">
        <v>250</v>
      </c>
      <c r="H210" s="66">
        <v>320</v>
      </c>
      <c r="I210" s="67">
        <v>320</v>
      </c>
      <c r="J210" s="67"/>
      <c r="K210" s="67"/>
      <c r="L210" s="72"/>
      <c r="M210" s="72"/>
    </row>
    <row r="211" spans="1:13" ht="17.25" thickTop="1" thickBot="1" x14ac:dyDescent="0.3">
      <c r="A211" s="65"/>
      <c r="B211" s="65"/>
      <c r="C211" s="64" t="s">
        <v>321</v>
      </c>
      <c r="D211" s="84">
        <v>111</v>
      </c>
      <c r="E211" s="66">
        <v>0</v>
      </c>
      <c r="F211" s="66">
        <v>436.44</v>
      </c>
      <c r="G211" s="67">
        <v>0</v>
      </c>
      <c r="H211" s="66">
        <v>0</v>
      </c>
      <c r="I211" s="67">
        <v>0</v>
      </c>
      <c r="J211" s="67"/>
      <c r="K211" s="67"/>
      <c r="L211" s="72"/>
      <c r="M211" s="72"/>
    </row>
    <row r="212" spans="1:13" ht="17.25" thickTop="1" thickBot="1" x14ac:dyDescent="0.3">
      <c r="A212" s="65"/>
      <c r="B212" s="65"/>
      <c r="C212" s="64" t="s">
        <v>322</v>
      </c>
      <c r="D212" s="84">
        <v>111</v>
      </c>
      <c r="E212" s="66">
        <v>0</v>
      </c>
      <c r="F212" s="66">
        <v>250.14</v>
      </c>
      <c r="G212" s="67">
        <v>0</v>
      </c>
      <c r="H212" s="66">
        <v>0</v>
      </c>
      <c r="I212" s="67">
        <v>0</v>
      </c>
      <c r="J212" s="67"/>
      <c r="K212" s="67"/>
      <c r="L212" s="72"/>
      <c r="M212" s="72"/>
    </row>
    <row r="213" spans="1:13" ht="17.25" thickTop="1" thickBot="1" x14ac:dyDescent="0.3">
      <c r="A213" s="60"/>
      <c r="B213" s="60" t="s">
        <v>167</v>
      </c>
      <c r="C213" s="61" t="s">
        <v>251</v>
      </c>
      <c r="D213" s="89">
        <v>111</v>
      </c>
      <c r="E213" s="62">
        <v>69.599999999999994</v>
      </c>
      <c r="F213" s="62">
        <v>208.88</v>
      </c>
      <c r="G213" s="63">
        <v>60</v>
      </c>
      <c r="H213" s="62">
        <v>680</v>
      </c>
      <c r="I213" s="63">
        <v>1280</v>
      </c>
      <c r="J213" s="63"/>
      <c r="K213" s="63"/>
      <c r="L213" s="4"/>
      <c r="M213" s="4"/>
    </row>
    <row r="214" spans="1:13" ht="17.25" thickTop="1" thickBot="1" x14ac:dyDescent="0.3">
      <c r="A214" s="65"/>
      <c r="B214" s="65"/>
      <c r="C214" s="64" t="s">
        <v>323</v>
      </c>
      <c r="D214" s="84">
        <v>111</v>
      </c>
      <c r="E214" s="66">
        <v>0</v>
      </c>
      <c r="F214" s="66">
        <v>0</v>
      </c>
      <c r="G214" s="67">
        <v>60</v>
      </c>
      <c r="H214" s="66">
        <v>80</v>
      </c>
      <c r="I214" s="67">
        <v>80</v>
      </c>
      <c r="J214" s="67"/>
      <c r="K214" s="67"/>
      <c r="L214" s="72"/>
      <c r="M214" s="72"/>
    </row>
    <row r="215" spans="1:13" ht="17.25" thickTop="1" thickBot="1" x14ac:dyDescent="0.3">
      <c r="A215" s="65"/>
      <c r="B215" s="65"/>
      <c r="C215" s="64" t="s">
        <v>425</v>
      </c>
      <c r="D215" s="84">
        <v>111</v>
      </c>
      <c r="E215" s="66">
        <v>0</v>
      </c>
      <c r="F215" s="66">
        <v>0</v>
      </c>
      <c r="G215" s="67">
        <v>0</v>
      </c>
      <c r="H215" s="66">
        <v>600</v>
      </c>
      <c r="I215" s="67">
        <v>600</v>
      </c>
      <c r="J215" s="67"/>
      <c r="K215" s="67"/>
      <c r="L215" s="72"/>
      <c r="M215" s="72"/>
    </row>
    <row r="216" spans="1:13" ht="17.25" thickTop="1" thickBot="1" x14ac:dyDescent="0.3">
      <c r="A216" s="65"/>
      <c r="B216" s="65"/>
      <c r="C216" s="64" t="s">
        <v>425</v>
      </c>
      <c r="D216" s="84" t="s">
        <v>428</v>
      </c>
      <c r="E216" s="66">
        <v>0</v>
      </c>
      <c r="F216" s="66">
        <v>0</v>
      </c>
      <c r="G216" s="67">
        <v>0</v>
      </c>
      <c r="H216" s="66">
        <v>0</v>
      </c>
      <c r="I216" s="67">
        <v>600</v>
      </c>
      <c r="J216" s="67"/>
      <c r="K216" s="67"/>
      <c r="L216" s="72"/>
      <c r="M216" s="72"/>
    </row>
    <row r="217" spans="1:13" ht="17.25" thickTop="1" thickBot="1" x14ac:dyDescent="0.3">
      <c r="A217" s="65"/>
      <c r="B217" s="60"/>
      <c r="C217" s="64" t="s">
        <v>324</v>
      </c>
      <c r="D217" s="84">
        <v>111</v>
      </c>
      <c r="E217" s="66">
        <v>0</v>
      </c>
      <c r="F217" s="66">
        <v>130.80000000000001</v>
      </c>
      <c r="G217" s="67">
        <v>0</v>
      </c>
      <c r="H217" s="66">
        <v>0</v>
      </c>
      <c r="I217" s="67">
        <v>0</v>
      </c>
      <c r="J217" s="67"/>
      <c r="K217" s="67"/>
    </row>
    <row r="218" spans="1:13" ht="17.25" thickTop="1" thickBot="1" x14ac:dyDescent="0.3">
      <c r="A218" s="65"/>
      <c r="B218" s="60"/>
      <c r="C218" s="64" t="s">
        <v>325</v>
      </c>
      <c r="D218" s="84">
        <v>111</v>
      </c>
      <c r="E218" s="66">
        <v>0</v>
      </c>
      <c r="F218" s="66">
        <v>78.08</v>
      </c>
      <c r="G218" s="67">
        <v>0</v>
      </c>
      <c r="H218" s="66">
        <v>0</v>
      </c>
      <c r="I218" s="67">
        <v>0</v>
      </c>
      <c r="J218" s="67"/>
      <c r="K218" s="67"/>
    </row>
    <row r="219" spans="1:13" ht="17.25" thickTop="1" thickBot="1" x14ac:dyDescent="0.3">
      <c r="A219" s="60"/>
      <c r="B219" s="60" t="s">
        <v>169</v>
      </c>
      <c r="C219" s="61" t="s">
        <v>326</v>
      </c>
      <c r="D219" s="89">
        <v>111</v>
      </c>
      <c r="E219" s="62">
        <v>8.06</v>
      </c>
      <c r="F219" s="62">
        <v>76.37</v>
      </c>
      <c r="G219" s="63">
        <v>10</v>
      </c>
      <c r="H219" s="62">
        <v>0</v>
      </c>
      <c r="I219" s="63">
        <v>0</v>
      </c>
      <c r="J219" s="63"/>
      <c r="K219" s="63"/>
      <c r="L219" s="4"/>
      <c r="M219" s="4"/>
    </row>
    <row r="220" spans="1:13" ht="17.25" thickTop="1" thickBot="1" x14ac:dyDescent="0.3">
      <c r="A220" s="65"/>
      <c r="B220" s="105"/>
      <c r="C220" s="98" t="s">
        <v>327</v>
      </c>
      <c r="D220" s="84">
        <v>111</v>
      </c>
      <c r="E220" s="66">
        <v>0</v>
      </c>
      <c r="F220" s="66">
        <v>0</v>
      </c>
      <c r="G220" s="67">
        <v>10</v>
      </c>
      <c r="H220" s="66">
        <v>0</v>
      </c>
      <c r="I220" s="67">
        <v>0</v>
      </c>
      <c r="J220" s="67"/>
      <c r="K220" s="67"/>
      <c r="L220" s="72"/>
      <c r="M220" s="72"/>
    </row>
    <row r="221" spans="1:13" ht="17.25" thickTop="1" thickBot="1" x14ac:dyDescent="0.3">
      <c r="A221" s="65"/>
      <c r="B221" s="97"/>
      <c r="C221" s="98" t="s">
        <v>328</v>
      </c>
      <c r="D221" s="84">
        <v>111</v>
      </c>
      <c r="E221" s="66">
        <v>0</v>
      </c>
      <c r="F221" s="66">
        <v>55.95</v>
      </c>
      <c r="G221" s="67">
        <v>0</v>
      </c>
      <c r="H221" s="66">
        <v>0</v>
      </c>
      <c r="I221" s="67">
        <v>0</v>
      </c>
      <c r="J221" s="67"/>
      <c r="K221" s="67"/>
    </row>
    <row r="222" spans="1:13" ht="17.25" thickTop="1" thickBot="1" x14ac:dyDescent="0.3">
      <c r="A222" s="65"/>
      <c r="B222" s="97"/>
      <c r="C222" s="98" t="s">
        <v>329</v>
      </c>
      <c r="D222" s="84">
        <v>111</v>
      </c>
      <c r="E222" s="66">
        <v>0</v>
      </c>
      <c r="F222" s="66">
        <v>20.420000000000002</v>
      </c>
      <c r="G222" s="67">
        <v>0</v>
      </c>
      <c r="H222" s="66">
        <v>0</v>
      </c>
      <c r="I222" s="67">
        <v>0</v>
      </c>
      <c r="J222" s="67"/>
      <c r="K222" s="67"/>
    </row>
    <row r="223" spans="1:13" ht="17.25" thickTop="1" thickBot="1" x14ac:dyDescent="0.3">
      <c r="A223" s="52" t="s">
        <v>330</v>
      </c>
      <c r="B223" s="53"/>
      <c r="C223" s="220" t="s">
        <v>331</v>
      </c>
      <c r="D223" s="221"/>
      <c r="E223" s="54">
        <v>118.52</v>
      </c>
      <c r="F223" s="54">
        <f>F224+F233</f>
        <v>128.47999999999999</v>
      </c>
      <c r="G223" s="55">
        <v>165</v>
      </c>
      <c r="H223" s="54">
        <f>H224+H228+H233</f>
        <v>1115</v>
      </c>
      <c r="I223" s="55">
        <f>I224+I228+I233</f>
        <v>415</v>
      </c>
      <c r="J223" s="55">
        <v>415</v>
      </c>
      <c r="K223" s="55">
        <v>415</v>
      </c>
    </row>
    <row r="224" spans="1:13" ht="17.25" thickTop="1" thickBot="1" x14ac:dyDescent="0.3">
      <c r="A224" s="56"/>
      <c r="B224" s="56"/>
      <c r="C224" s="57" t="s">
        <v>118</v>
      </c>
      <c r="D224" s="56"/>
      <c r="E224" s="58">
        <v>19.200000000000003</v>
      </c>
      <c r="F224" s="58">
        <f>F225+F226+F227</f>
        <v>20.88</v>
      </c>
      <c r="G224" s="59">
        <v>35</v>
      </c>
      <c r="H224" s="58">
        <v>35</v>
      </c>
      <c r="I224" s="59">
        <v>35</v>
      </c>
      <c r="J224" s="59">
        <v>35</v>
      </c>
      <c r="K224" s="59">
        <v>35</v>
      </c>
    </row>
    <row r="225" spans="1:13" ht="17.25" thickTop="1" thickBot="1" x14ac:dyDescent="0.3">
      <c r="A225" s="65"/>
      <c r="B225" s="60" t="s">
        <v>113</v>
      </c>
      <c r="C225" s="64" t="s">
        <v>132</v>
      </c>
      <c r="D225" s="65">
        <v>41</v>
      </c>
      <c r="E225" s="66">
        <v>13.8</v>
      </c>
      <c r="F225" s="66">
        <v>15</v>
      </c>
      <c r="G225" s="67">
        <v>15</v>
      </c>
      <c r="H225" s="66">
        <v>15</v>
      </c>
      <c r="I225" s="67">
        <v>15</v>
      </c>
      <c r="J225" s="67"/>
      <c r="K225" s="67"/>
    </row>
    <row r="226" spans="1:13" ht="17.25" thickTop="1" thickBot="1" x14ac:dyDescent="0.3">
      <c r="A226" s="65"/>
      <c r="B226" s="60" t="s">
        <v>119</v>
      </c>
      <c r="C226" s="64" t="s">
        <v>134</v>
      </c>
      <c r="D226" s="65">
        <v>41</v>
      </c>
      <c r="E226" s="66">
        <v>0.72</v>
      </c>
      <c r="F226" s="66">
        <v>0.84</v>
      </c>
      <c r="G226" s="67">
        <v>10</v>
      </c>
      <c r="H226" s="66">
        <v>10</v>
      </c>
      <c r="I226" s="67">
        <v>10</v>
      </c>
      <c r="J226" s="67"/>
      <c r="K226" s="67"/>
    </row>
    <row r="227" spans="1:13" ht="17.25" thickTop="1" thickBot="1" x14ac:dyDescent="0.3">
      <c r="A227" s="65"/>
      <c r="B227" s="60" t="s">
        <v>124</v>
      </c>
      <c r="C227" s="64" t="s">
        <v>140</v>
      </c>
      <c r="D227" s="65">
        <v>41</v>
      </c>
      <c r="E227" s="66">
        <v>4.68</v>
      </c>
      <c r="F227" s="66">
        <v>5.04</v>
      </c>
      <c r="G227" s="67">
        <v>10</v>
      </c>
      <c r="H227" s="66">
        <v>10</v>
      </c>
      <c r="I227" s="67">
        <v>10</v>
      </c>
      <c r="J227" s="67"/>
      <c r="K227" s="67"/>
    </row>
    <row r="228" spans="1:13" ht="17.25" thickTop="1" thickBot="1" x14ac:dyDescent="0.3">
      <c r="A228" s="56"/>
      <c r="B228" s="56"/>
      <c r="C228" s="57" t="s">
        <v>164</v>
      </c>
      <c r="D228" s="56">
        <v>41</v>
      </c>
      <c r="E228" s="58">
        <v>0</v>
      </c>
      <c r="F228" s="58">
        <v>0</v>
      </c>
      <c r="G228" s="59">
        <v>20</v>
      </c>
      <c r="H228" s="58">
        <f>H229+H230+H231+H232</f>
        <v>970</v>
      </c>
      <c r="I228" s="59">
        <v>270</v>
      </c>
      <c r="J228" s="59">
        <v>270</v>
      </c>
      <c r="K228" s="59">
        <v>270</v>
      </c>
    </row>
    <row r="229" spans="1:13" ht="17.25" thickTop="1" thickBot="1" x14ac:dyDescent="0.3">
      <c r="A229" s="65"/>
      <c r="B229" s="60" t="s">
        <v>129</v>
      </c>
      <c r="C229" s="64" t="s">
        <v>172</v>
      </c>
      <c r="D229" s="65">
        <v>41</v>
      </c>
      <c r="E229" s="66">
        <v>0</v>
      </c>
      <c r="F229" s="66">
        <v>0</v>
      </c>
      <c r="G229" s="67">
        <v>10</v>
      </c>
      <c r="H229" s="66">
        <v>10</v>
      </c>
      <c r="I229" s="67">
        <v>10</v>
      </c>
      <c r="J229" s="67"/>
      <c r="K229" s="67"/>
    </row>
    <row r="230" spans="1:13" ht="17.25" thickTop="1" thickBot="1" x14ac:dyDescent="0.3">
      <c r="A230" s="65"/>
      <c r="B230" s="60" t="s">
        <v>131</v>
      </c>
      <c r="C230" s="64" t="s">
        <v>426</v>
      </c>
      <c r="D230" s="65">
        <v>41</v>
      </c>
      <c r="E230" s="66">
        <v>0</v>
      </c>
      <c r="F230" s="66">
        <v>0</v>
      </c>
      <c r="G230" s="67">
        <v>0</v>
      </c>
      <c r="H230" s="66">
        <v>50</v>
      </c>
      <c r="I230" s="67">
        <v>50</v>
      </c>
      <c r="J230" s="67"/>
      <c r="K230" s="67"/>
    </row>
    <row r="231" spans="1:13" ht="17.25" thickTop="1" thickBot="1" x14ac:dyDescent="0.3">
      <c r="A231" s="65"/>
      <c r="B231" s="60" t="s">
        <v>133</v>
      </c>
      <c r="C231" s="64" t="s">
        <v>181</v>
      </c>
      <c r="D231" s="65">
        <v>41</v>
      </c>
      <c r="E231" s="66">
        <v>0</v>
      </c>
      <c r="F231" s="66">
        <v>0</v>
      </c>
      <c r="G231" s="67">
        <v>0</v>
      </c>
      <c r="H231" s="66">
        <v>900</v>
      </c>
      <c r="I231" s="67">
        <v>200</v>
      </c>
      <c r="J231" s="67"/>
      <c r="K231" s="67"/>
    </row>
    <row r="232" spans="1:13" ht="17.25" thickTop="1" thickBot="1" x14ac:dyDescent="0.3">
      <c r="A232" s="65"/>
      <c r="B232" s="60" t="s">
        <v>135</v>
      </c>
      <c r="C232" s="64" t="s">
        <v>191</v>
      </c>
      <c r="D232" s="65">
        <v>41</v>
      </c>
      <c r="E232" s="66">
        <v>0</v>
      </c>
      <c r="F232" s="66">
        <v>0</v>
      </c>
      <c r="G232" s="67">
        <v>10</v>
      </c>
      <c r="H232" s="66">
        <v>10</v>
      </c>
      <c r="I232" s="67">
        <v>10</v>
      </c>
      <c r="J232" s="67"/>
      <c r="K232" s="67"/>
    </row>
    <row r="233" spans="1:13" ht="17.25" thickTop="1" thickBot="1" x14ac:dyDescent="0.3">
      <c r="A233" s="56"/>
      <c r="B233" s="56"/>
      <c r="C233" s="57" t="s">
        <v>211</v>
      </c>
      <c r="D233" s="99">
        <v>111</v>
      </c>
      <c r="E233" s="58">
        <v>99.32</v>
      </c>
      <c r="F233" s="58">
        <v>107.6</v>
      </c>
      <c r="G233" s="59">
        <v>110</v>
      </c>
      <c r="H233" s="58">
        <v>110</v>
      </c>
      <c r="I233" s="59">
        <v>110</v>
      </c>
      <c r="J233" s="59">
        <v>110</v>
      </c>
      <c r="K233" s="59">
        <v>110</v>
      </c>
    </row>
    <row r="234" spans="1:13" ht="17.25" thickTop="1" thickBot="1" x14ac:dyDescent="0.3">
      <c r="A234" s="65"/>
      <c r="B234" s="60" t="s">
        <v>137</v>
      </c>
      <c r="C234" s="64" t="s">
        <v>251</v>
      </c>
      <c r="D234" s="84">
        <v>111</v>
      </c>
      <c r="E234" s="66">
        <v>99.32</v>
      </c>
      <c r="F234" s="66">
        <v>107.6</v>
      </c>
      <c r="G234" s="67">
        <v>110</v>
      </c>
      <c r="H234" s="66">
        <v>110</v>
      </c>
      <c r="I234" s="67">
        <v>110</v>
      </c>
      <c r="J234" s="67"/>
      <c r="K234" s="67"/>
      <c r="L234" s="72"/>
      <c r="M234" s="72"/>
    </row>
    <row r="235" spans="1:13" ht="17.25" thickTop="1" thickBot="1" x14ac:dyDescent="0.3">
      <c r="A235" s="52" t="s">
        <v>332</v>
      </c>
      <c r="B235" s="53"/>
      <c r="C235" s="220" t="s">
        <v>333</v>
      </c>
      <c r="D235" s="221"/>
      <c r="E235" s="54">
        <v>998</v>
      </c>
      <c r="F235" s="54">
        <v>697</v>
      </c>
      <c r="G235" s="55">
        <v>500</v>
      </c>
      <c r="H235" s="54">
        <f>H236+H238+H243+H245+H247</f>
        <v>400</v>
      </c>
      <c r="I235" s="55">
        <v>400</v>
      </c>
      <c r="J235" s="55">
        <v>400</v>
      </c>
      <c r="K235" s="55">
        <v>400</v>
      </c>
    </row>
    <row r="236" spans="1:13" ht="17.25" thickTop="1" thickBot="1" x14ac:dyDescent="0.3">
      <c r="A236" s="106"/>
      <c r="B236" s="107"/>
      <c r="C236" s="108" t="s">
        <v>118</v>
      </c>
      <c r="D236" s="106">
        <v>41</v>
      </c>
      <c r="E236" s="109">
        <v>0</v>
      </c>
      <c r="F236" s="109">
        <v>0</v>
      </c>
      <c r="G236" s="110">
        <v>10</v>
      </c>
      <c r="H236" s="109">
        <v>10</v>
      </c>
      <c r="I236" s="110">
        <v>10</v>
      </c>
      <c r="J236" s="110">
        <v>10</v>
      </c>
      <c r="K236" s="110">
        <v>10</v>
      </c>
    </row>
    <row r="237" spans="1:13" ht="17.25" thickTop="1" thickBot="1" x14ac:dyDescent="0.3">
      <c r="A237" s="77"/>
      <c r="B237" s="111" t="s">
        <v>113</v>
      </c>
      <c r="C237" s="112" t="s">
        <v>134</v>
      </c>
      <c r="D237" s="77">
        <v>41</v>
      </c>
      <c r="E237" s="78">
        <v>0</v>
      </c>
      <c r="F237" s="78">
        <v>0</v>
      </c>
      <c r="G237" s="79">
        <v>10</v>
      </c>
      <c r="H237" s="78">
        <v>10</v>
      </c>
      <c r="I237" s="79">
        <v>10</v>
      </c>
      <c r="J237" s="79"/>
      <c r="K237" s="79"/>
      <c r="L237" s="88"/>
      <c r="M237" s="88"/>
    </row>
    <row r="238" spans="1:13" ht="17.25" thickTop="1" thickBot="1" x14ac:dyDescent="0.3">
      <c r="A238" s="56"/>
      <c r="B238" s="56"/>
      <c r="C238" s="57" t="s">
        <v>164</v>
      </c>
      <c r="D238" s="56">
        <v>41</v>
      </c>
      <c r="E238" s="58">
        <v>95</v>
      </c>
      <c r="F238" s="58">
        <v>0</v>
      </c>
      <c r="G238" s="59">
        <v>320</v>
      </c>
      <c r="H238" s="58">
        <v>220</v>
      </c>
      <c r="I238" s="59">
        <v>220</v>
      </c>
      <c r="J238" s="59"/>
      <c r="K238" s="59"/>
    </row>
    <row r="239" spans="1:13" ht="17.25" thickTop="1" thickBot="1" x14ac:dyDescent="0.3">
      <c r="A239" s="60"/>
      <c r="B239" s="60" t="s">
        <v>119</v>
      </c>
      <c r="C239" s="61" t="s">
        <v>174</v>
      </c>
      <c r="D239" s="60">
        <v>41</v>
      </c>
      <c r="E239" s="62">
        <v>95</v>
      </c>
      <c r="F239" s="62">
        <v>0</v>
      </c>
      <c r="G239" s="63">
        <v>100</v>
      </c>
      <c r="H239" s="62">
        <v>100</v>
      </c>
      <c r="I239" s="63">
        <v>100</v>
      </c>
      <c r="J239" s="63"/>
      <c r="K239" s="63"/>
      <c r="L239" s="4"/>
      <c r="M239" s="4"/>
    </row>
    <row r="240" spans="1:13" ht="17.25" thickTop="1" thickBot="1" x14ac:dyDescent="0.3">
      <c r="A240" s="65"/>
      <c r="B240" s="60"/>
      <c r="C240" s="64" t="s">
        <v>181</v>
      </c>
      <c r="D240" s="65">
        <v>41</v>
      </c>
      <c r="E240" s="66">
        <v>0</v>
      </c>
      <c r="F240" s="66">
        <v>0</v>
      </c>
      <c r="G240" s="67">
        <v>100</v>
      </c>
      <c r="H240" s="66">
        <v>100</v>
      </c>
      <c r="I240" s="67">
        <v>100</v>
      </c>
      <c r="J240" s="67"/>
      <c r="K240" s="67"/>
    </row>
    <row r="241" spans="1:13" ht="17.25" thickTop="1" thickBot="1" x14ac:dyDescent="0.3">
      <c r="A241" s="65"/>
      <c r="B241" s="60" t="s">
        <v>124</v>
      </c>
      <c r="C241" s="64" t="s">
        <v>191</v>
      </c>
      <c r="D241" s="65">
        <v>41</v>
      </c>
      <c r="E241" s="66">
        <v>0</v>
      </c>
      <c r="F241" s="66">
        <v>0</v>
      </c>
      <c r="G241" s="67">
        <v>20</v>
      </c>
      <c r="H241" s="66">
        <v>20</v>
      </c>
      <c r="I241" s="67">
        <v>20</v>
      </c>
      <c r="J241" s="67"/>
      <c r="K241" s="67"/>
    </row>
    <row r="242" spans="1:13" ht="17.25" thickTop="1" thickBot="1" x14ac:dyDescent="0.3">
      <c r="A242" s="65"/>
      <c r="B242" s="60" t="s">
        <v>129</v>
      </c>
      <c r="C242" s="64" t="s">
        <v>193</v>
      </c>
      <c r="D242" s="65">
        <v>41</v>
      </c>
      <c r="E242" s="66">
        <v>95</v>
      </c>
      <c r="F242" s="66">
        <v>0</v>
      </c>
      <c r="G242" s="67">
        <v>200</v>
      </c>
      <c r="H242" s="66">
        <v>100</v>
      </c>
      <c r="I242" s="67">
        <v>100</v>
      </c>
      <c r="J242" s="67"/>
      <c r="K242" s="67"/>
    </row>
    <row r="243" spans="1:13" ht="17.25" thickTop="1" thickBot="1" x14ac:dyDescent="0.3">
      <c r="A243" s="56"/>
      <c r="B243" s="56"/>
      <c r="C243" s="57" t="s">
        <v>201</v>
      </c>
      <c r="D243" s="56">
        <v>41</v>
      </c>
      <c r="E243" s="58">
        <v>853</v>
      </c>
      <c r="F243" s="58">
        <v>647</v>
      </c>
      <c r="G243" s="59">
        <v>100</v>
      </c>
      <c r="H243" s="58">
        <v>100</v>
      </c>
      <c r="I243" s="59">
        <v>100</v>
      </c>
      <c r="J243" s="59">
        <v>100</v>
      </c>
      <c r="K243" s="59">
        <v>100</v>
      </c>
    </row>
    <row r="244" spans="1:13" ht="17.25" thickTop="1" thickBot="1" x14ac:dyDescent="0.3">
      <c r="A244" s="77"/>
      <c r="B244" s="75" t="s">
        <v>131</v>
      </c>
      <c r="C244" s="76" t="s">
        <v>205</v>
      </c>
      <c r="D244" s="77">
        <v>41</v>
      </c>
      <c r="E244" s="78">
        <v>853</v>
      </c>
      <c r="F244" s="78">
        <v>647</v>
      </c>
      <c r="G244" s="79">
        <v>100</v>
      </c>
      <c r="H244" s="78">
        <v>100</v>
      </c>
      <c r="I244" s="79">
        <v>100</v>
      </c>
      <c r="J244" s="79"/>
      <c r="K244" s="79"/>
      <c r="L244" s="88"/>
      <c r="M244" s="88"/>
    </row>
    <row r="245" spans="1:13" ht="17.25" thickTop="1" thickBot="1" x14ac:dyDescent="0.3">
      <c r="A245" s="56"/>
      <c r="B245" s="56"/>
      <c r="C245" s="57" t="s">
        <v>211</v>
      </c>
      <c r="D245" s="56">
        <v>41</v>
      </c>
      <c r="E245" s="58">
        <v>0</v>
      </c>
      <c r="F245" s="58">
        <v>0</v>
      </c>
      <c r="G245" s="59">
        <v>20</v>
      </c>
      <c r="H245" s="58">
        <v>20</v>
      </c>
      <c r="I245" s="59">
        <v>20</v>
      </c>
      <c r="J245" s="59">
        <v>20</v>
      </c>
      <c r="K245" s="59">
        <v>20</v>
      </c>
    </row>
    <row r="246" spans="1:13" ht="17.25" thickTop="1" thickBot="1" x14ac:dyDescent="0.3">
      <c r="A246" s="77"/>
      <c r="B246" s="75" t="s">
        <v>133</v>
      </c>
      <c r="C246" s="76" t="s">
        <v>251</v>
      </c>
      <c r="D246" s="77">
        <v>41</v>
      </c>
      <c r="E246" s="78">
        <v>0</v>
      </c>
      <c r="F246" s="78">
        <v>0</v>
      </c>
      <c r="G246" s="79">
        <v>20</v>
      </c>
      <c r="H246" s="78">
        <v>20</v>
      </c>
      <c r="I246" s="79">
        <v>20</v>
      </c>
      <c r="J246" s="79"/>
      <c r="K246" s="79"/>
      <c r="L246" s="88"/>
      <c r="M246" s="88"/>
    </row>
    <row r="247" spans="1:13" ht="17.25" thickTop="1" thickBot="1" x14ac:dyDescent="0.3">
      <c r="A247" s="56"/>
      <c r="B247" s="56"/>
      <c r="C247" s="57" t="s">
        <v>267</v>
      </c>
      <c r="D247" s="56">
        <v>41</v>
      </c>
      <c r="E247" s="58">
        <v>50</v>
      </c>
      <c r="F247" s="58">
        <v>50</v>
      </c>
      <c r="G247" s="59">
        <v>50</v>
      </c>
      <c r="H247" s="58">
        <v>50</v>
      </c>
      <c r="I247" s="59">
        <v>50</v>
      </c>
      <c r="J247" s="59">
        <v>50</v>
      </c>
      <c r="K247" s="59">
        <v>50</v>
      </c>
    </row>
    <row r="248" spans="1:13" ht="17.25" thickTop="1" thickBot="1" x14ac:dyDescent="0.3">
      <c r="A248" s="60"/>
      <c r="B248" s="60" t="s">
        <v>135</v>
      </c>
      <c r="C248" s="61" t="s">
        <v>270</v>
      </c>
      <c r="D248" s="60">
        <v>41</v>
      </c>
      <c r="E248" s="62">
        <v>50</v>
      </c>
      <c r="F248" s="62">
        <v>50</v>
      </c>
      <c r="G248" s="63">
        <v>50</v>
      </c>
      <c r="H248" s="62">
        <v>50</v>
      </c>
      <c r="I248" s="63">
        <v>50</v>
      </c>
      <c r="J248" s="63"/>
      <c r="K248" s="63"/>
      <c r="L248" s="4"/>
      <c r="M248" s="4"/>
    </row>
    <row r="249" spans="1:13" ht="17.25" thickTop="1" thickBot="1" x14ac:dyDescent="0.3">
      <c r="A249" s="65"/>
      <c r="B249" s="105"/>
      <c r="C249" s="98" t="s">
        <v>334</v>
      </c>
      <c r="D249" s="65">
        <v>41</v>
      </c>
      <c r="E249" s="66">
        <v>50</v>
      </c>
      <c r="F249" s="66">
        <v>50</v>
      </c>
      <c r="G249" s="67">
        <v>50</v>
      </c>
      <c r="H249" s="66">
        <v>50</v>
      </c>
      <c r="I249" s="67">
        <v>50</v>
      </c>
      <c r="J249" s="67"/>
      <c r="K249" s="67"/>
      <c r="L249" s="72"/>
      <c r="M249" s="72"/>
    </row>
    <row r="250" spans="1:13" ht="17.25" thickTop="1" thickBot="1" x14ac:dyDescent="0.3">
      <c r="A250" s="52" t="s">
        <v>335</v>
      </c>
      <c r="B250" s="53"/>
      <c r="C250" s="220" t="s">
        <v>336</v>
      </c>
      <c r="D250" s="221"/>
      <c r="E250" s="54">
        <v>0</v>
      </c>
      <c r="F250" s="54">
        <v>0</v>
      </c>
      <c r="G250" s="55">
        <v>10</v>
      </c>
      <c r="H250" s="54">
        <v>10</v>
      </c>
      <c r="I250" s="55">
        <v>10</v>
      </c>
      <c r="J250" s="55">
        <v>10</v>
      </c>
      <c r="K250" s="55">
        <v>10</v>
      </c>
    </row>
    <row r="251" spans="1:13" ht="17.25" thickTop="1" thickBot="1" x14ac:dyDescent="0.3">
      <c r="A251" s="106"/>
      <c r="B251" s="107"/>
      <c r="C251" s="108" t="s">
        <v>211</v>
      </c>
      <c r="D251" s="106">
        <v>41</v>
      </c>
      <c r="E251" s="109">
        <v>0</v>
      </c>
      <c r="F251" s="109">
        <v>0</v>
      </c>
      <c r="G251" s="110">
        <v>10</v>
      </c>
      <c r="H251" s="109">
        <v>10</v>
      </c>
      <c r="I251" s="110">
        <v>10</v>
      </c>
      <c r="J251" s="110">
        <v>10</v>
      </c>
      <c r="K251" s="110">
        <v>10</v>
      </c>
    </row>
    <row r="252" spans="1:13" ht="17.25" thickTop="1" thickBot="1" x14ac:dyDescent="0.3">
      <c r="A252" s="65"/>
      <c r="B252" s="97" t="s">
        <v>113</v>
      </c>
      <c r="C252" s="98" t="s">
        <v>220</v>
      </c>
      <c r="D252" s="113">
        <v>41</v>
      </c>
      <c r="E252" s="66">
        <v>0</v>
      </c>
      <c r="F252" s="66">
        <v>0</v>
      </c>
      <c r="G252" s="67">
        <v>10</v>
      </c>
      <c r="H252" s="66">
        <v>10</v>
      </c>
      <c r="I252" s="67">
        <v>10</v>
      </c>
      <c r="J252" s="67"/>
      <c r="K252" s="67"/>
      <c r="L252" s="72"/>
      <c r="M252" s="72"/>
    </row>
    <row r="253" spans="1:13" ht="17.25" thickTop="1" thickBot="1" x14ac:dyDescent="0.3">
      <c r="A253" s="52" t="s">
        <v>337</v>
      </c>
      <c r="B253" s="53"/>
      <c r="C253" s="220" t="s">
        <v>338</v>
      </c>
      <c r="D253" s="221"/>
      <c r="E253" s="54">
        <v>24.16</v>
      </c>
      <c r="F253" s="54">
        <v>0</v>
      </c>
      <c r="G253" s="55">
        <v>280</v>
      </c>
      <c r="H253" s="54">
        <v>280</v>
      </c>
      <c r="I253" s="55">
        <v>280</v>
      </c>
      <c r="J253" s="55">
        <v>280</v>
      </c>
      <c r="K253" s="55">
        <v>280</v>
      </c>
    </row>
    <row r="254" spans="1:13" ht="17.25" thickTop="1" thickBot="1" x14ac:dyDescent="0.3">
      <c r="A254" s="56"/>
      <c r="B254" s="56"/>
      <c r="C254" s="57" t="s">
        <v>164</v>
      </c>
      <c r="D254" s="56">
        <v>41</v>
      </c>
      <c r="E254" s="58">
        <v>11.16</v>
      </c>
      <c r="F254" s="58">
        <v>0</v>
      </c>
      <c r="G254" s="59">
        <v>260</v>
      </c>
      <c r="H254" s="58">
        <f>H255+H256+H257+H258+H259+H260+H261+H262</f>
        <v>260</v>
      </c>
      <c r="I254" s="59">
        <v>260</v>
      </c>
      <c r="J254" s="59">
        <v>260</v>
      </c>
      <c r="K254" s="59">
        <v>260</v>
      </c>
    </row>
    <row r="255" spans="1:13" ht="17.25" thickTop="1" thickBot="1" x14ac:dyDescent="0.3">
      <c r="A255" s="75"/>
      <c r="B255" s="75" t="s">
        <v>113</v>
      </c>
      <c r="C255" s="76" t="s">
        <v>172</v>
      </c>
      <c r="D255" s="102" t="s">
        <v>88</v>
      </c>
      <c r="E255" s="78">
        <v>0</v>
      </c>
      <c r="F255" s="78">
        <v>0</v>
      </c>
      <c r="G255" s="79">
        <v>100</v>
      </c>
      <c r="H255" s="78">
        <v>100</v>
      </c>
      <c r="I255" s="79">
        <v>100</v>
      </c>
      <c r="J255" s="79"/>
      <c r="K255" s="79"/>
      <c r="L255" s="80"/>
      <c r="M255" s="80"/>
    </row>
    <row r="256" spans="1:13" ht="17.25" thickTop="1" thickBot="1" x14ac:dyDescent="0.3">
      <c r="A256" s="75"/>
      <c r="B256" s="75" t="s">
        <v>119</v>
      </c>
      <c r="C256" s="76" t="s">
        <v>172</v>
      </c>
      <c r="D256" s="102" t="s">
        <v>89</v>
      </c>
      <c r="E256" s="78">
        <v>0</v>
      </c>
      <c r="F256" s="78">
        <v>0</v>
      </c>
      <c r="G256" s="79">
        <v>20</v>
      </c>
      <c r="H256" s="78">
        <v>20</v>
      </c>
      <c r="I256" s="79">
        <v>20</v>
      </c>
      <c r="J256" s="79"/>
      <c r="K256" s="79"/>
      <c r="L256" s="80"/>
      <c r="M256" s="80"/>
    </row>
    <row r="257" spans="1:13" ht="17.25" thickTop="1" thickBot="1" x14ac:dyDescent="0.3">
      <c r="A257" s="75"/>
      <c r="B257" s="75" t="s">
        <v>124</v>
      </c>
      <c r="C257" s="76" t="s">
        <v>172</v>
      </c>
      <c r="D257" s="75">
        <v>41</v>
      </c>
      <c r="E257" s="78">
        <v>0</v>
      </c>
      <c r="F257" s="78">
        <v>0</v>
      </c>
      <c r="G257" s="79">
        <v>50</v>
      </c>
      <c r="H257" s="78">
        <v>50</v>
      </c>
      <c r="I257" s="79">
        <v>50</v>
      </c>
      <c r="J257" s="79"/>
      <c r="K257" s="79"/>
      <c r="L257" s="80"/>
      <c r="M257" s="80"/>
    </row>
    <row r="258" spans="1:13" ht="17.25" thickTop="1" thickBot="1" x14ac:dyDescent="0.3">
      <c r="A258" s="75"/>
      <c r="B258" s="75" t="s">
        <v>129</v>
      </c>
      <c r="C258" s="76" t="s">
        <v>181</v>
      </c>
      <c r="D258" s="102" t="s">
        <v>89</v>
      </c>
      <c r="E258" s="78">
        <v>0</v>
      </c>
      <c r="F258" s="78">
        <v>0</v>
      </c>
      <c r="G258" s="79">
        <v>20</v>
      </c>
      <c r="H258" s="78">
        <v>20</v>
      </c>
      <c r="I258" s="79">
        <v>20</v>
      </c>
      <c r="J258" s="79"/>
      <c r="K258" s="79"/>
      <c r="L258" s="80"/>
      <c r="M258" s="80"/>
    </row>
    <row r="259" spans="1:13" ht="17.25" thickTop="1" thickBot="1" x14ac:dyDescent="0.3">
      <c r="A259" s="75"/>
      <c r="B259" s="75" t="s">
        <v>131</v>
      </c>
      <c r="C259" s="76" t="s">
        <v>181</v>
      </c>
      <c r="D259" s="75">
        <v>41</v>
      </c>
      <c r="E259" s="78">
        <v>0</v>
      </c>
      <c r="F259" s="78">
        <v>0</v>
      </c>
      <c r="G259" s="79">
        <v>10</v>
      </c>
      <c r="H259" s="78">
        <v>10</v>
      </c>
      <c r="I259" s="79">
        <v>10</v>
      </c>
      <c r="J259" s="79"/>
      <c r="K259" s="79"/>
      <c r="L259" s="80"/>
      <c r="M259" s="80"/>
    </row>
    <row r="260" spans="1:13" ht="17.25" thickTop="1" thickBot="1" x14ac:dyDescent="0.3">
      <c r="A260" s="75"/>
      <c r="B260" s="75" t="s">
        <v>133</v>
      </c>
      <c r="C260" s="76" t="s">
        <v>339</v>
      </c>
      <c r="D260" s="75">
        <v>41</v>
      </c>
      <c r="E260" s="78">
        <v>0</v>
      </c>
      <c r="F260" s="78">
        <v>0</v>
      </c>
      <c r="G260" s="79">
        <v>20</v>
      </c>
      <c r="H260" s="78">
        <v>20</v>
      </c>
      <c r="I260" s="79">
        <v>20</v>
      </c>
      <c r="J260" s="79"/>
      <c r="K260" s="79"/>
      <c r="L260" s="80"/>
      <c r="M260" s="80"/>
    </row>
    <row r="261" spans="1:13" ht="17.25" thickTop="1" thickBot="1" x14ac:dyDescent="0.3">
      <c r="A261" s="41"/>
      <c r="B261" s="39" t="s">
        <v>135</v>
      </c>
      <c r="C261" s="24" t="s">
        <v>340</v>
      </c>
      <c r="D261" s="114">
        <v>41</v>
      </c>
      <c r="E261" s="70">
        <v>0</v>
      </c>
      <c r="F261" s="70">
        <v>0</v>
      </c>
      <c r="G261" s="71">
        <v>20</v>
      </c>
      <c r="H261" s="70">
        <v>20</v>
      </c>
      <c r="I261" s="71">
        <v>20</v>
      </c>
      <c r="J261" s="71"/>
      <c r="K261" s="71"/>
    </row>
    <row r="262" spans="1:13" ht="17.25" thickTop="1" thickBot="1" x14ac:dyDescent="0.3">
      <c r="A262" s="41"/>
      <c r="B262" s="39" t="s">
        <v>137</v>
      </c>
      <c r="C262" s="24" t="s">
        <v>193</v>
      </c>
      <c r="D262" s="114">
        <v>41</v>
      </c>
      <c r="E262" s="70">
        <v>11.16</v>
      </c>
      <c r="F262" s="70">
        <v>0</v>
      </c>
      <c r="G262" s="71">
        <v>20</v>
      </c>
      <c r="H262" s="70">
        <v>20</v>
      </c>
      <c r="I262" s="71">
        <v>20</v>
      </c>
      <c r="J262" s="71"/>
      <c r="K262" s="71"/>
    </row>
    <row r="263" spans="1:13" ht="17.25" thickTop="1" thickBot="1" x14ac:dyDescent="0.3">
      <c r="A263" s="56"/>
      <c r="B263" s="56"/>
      <c r="C263" s="57" t="s">
        <v>211</v>
      </c>
      <c r="D263" s="56">
        <v>41</v>
      </c>
      <c r="E263" s="58">
        <v>13</v>
      </c>
      <c r="F263" s="58">
        <v>0</v>
      </c>
      <c r="G263" s="59">
        <v>20</v>
      </c>
      <c r="H263" s="58">
        <v>20</v>
      </c>
      <c r="I263" s="59">
        <v>20</v>
      </c>
      <c r="J263" s="59">
        <v>20</v>
      </c>
      <c r="K263" s="59">
        <v>20</v>
      </c>
    </row>
    <row r="264" spans="1:13" ht="17.25" thickTop="1" thickBot="1" x14ac:dyDescent="0.3">
      <c r="A264" s="81"/>
      <c r="B264" s="39" t="s">
        <v>139</v>
      </c>
      <c r="C264" s="24" t="s">
        <v>238</v>
      </c>
      <c r="D264" s="114">
        <v>41</v>
      </c>
      <c r="E264" s="70">
        <v>13</v>
      </c>
      <c r="F264" s="70">
        <v>0</v>
      </c>
      <c r="G264" s="71">
        <v>20</v>
      </c>
      <c r="H264" s="70">
        <v>20</v>
      </c>
      <c r="I264" s="71">
        <v>20</v>
      </c>
      <c r="J264" s="71"/>
      <c r="K264" s="71"/>
      <c r="L264" s="72"/>
      <c r="M264" s="72"/>
    </row>
    <row r="265" spans="1:13" ht="17.25" thickTop="1" thickBot="1" x14ac:dyDescent="0.3">
      <c r="A265" s="52" t="s">
        <v>341</v>
      </c>
      <c r="B265" s="53"/>
      <c r="C265" s="220" t="s">
        <v>342</v>
      </c>
      <c r="D265" s="221"/>
      <c r="E265" s="54">
        <v>0</v>
      </c>
      <c r="F265" s="54">
        <v>0</v>
      </c>
      <c r="G265" s="55">
        <v>0</v>
      </c>
      <c r="H265" s="54">
        <v>0</v>
      </c>
      <c r="I265" s="54">
        <v>0</v>
      </c>
      <c r="J265" s="55">
        <v>0</v>
      </c>
      <c r="K265" s="55">
        <v>0</v>
      </c>
    </row>
    <row r="266" spans="1:13" ht="17.25" thickTop="1" thickBot="1" x14ac:dyDescent="0.3">
      <c r="A266" s="56"/>
      <c r="B266" s="56"/>
      <c r="C266" s="57" t="s">
        <v>164</v>
      </c>
      <c r="D266" s="56">
        <v>41</v>
      </c>
      <c r="E266" s="58">
        <v>0</v>
      </c>
      <c r="F266" s="58">
        <v>0</v>
      </c>
      <c r="G266" s="59">
        <v>0</v>
      </c>
      <c r="H266" s="58">
        <v>0</v>
      </c>
      <c r="I266" s="58">
        <v>0</v>
      </c>
      <c r="J266" s="59">
        <v>0</v>
      </c>
      <c r="K266" s="59">
        <v>0</v>
      </c>
    </row>
    <row r="267" spans="1:13" ht="17.25" thickTop="1" thickBot="1" x14ac:dyDescent="0.3">
      <c r="A267" s="41"/>
      <c r="B267" s="39" t="s">
        <v>113</v>
      </c>
      <c r="C267" s="24" t="s">
        <v>181</v>
      </c>
      <c r="D267" s="114">
        <v>41</v>
      </c>
      <c r="E267" s="70">
        <v>0</v>
      </c>
      <c r="F267" s="70">
        <v>0</v>
      </c>
      <c r="G267" s="71">
        <v>0</v>
      </c>
      <c r="H267" s="70">
        <v>0</v>
      </c>
      <c r="I267" s="70">
        <v>0</v>
      </c>
      <c r="J267" s="71"/>
      <c r="K267" s="71"/>
    </row>
    <row r="268" spans="1:13" ht="17.25" thickTop="1" thickBot="1" x14ac:dyDescent="0.3">
      <c r="A268" s="56"/>
      <c r="B268" s="56"/>
      <c r="C268" s="57" t="s">
        <v>343</v>
      </c>
      <c r="D268" s="56">
        <v>41</v>
      </c>
      <c r="E268" s="58">
        <v>0</v>
      </c>
      <c r="F268" s="58">
        <v>0</v>
      </c>
      <c r="G268" s="59">
        <v>0</v>
      </c>
      <c r="H268" s="58">
        <v>0</v>
      </c>
      <c r="I268" s="58">
        <v>0</v>
      </c>
      <c r="J268" s="59">
        <v>0</v>
      </c>
      <c r="K268" s="59">
        <v>0</v>
      </c>
    </row>
    <row r="269" spans="1:13" ht="17.25" thickTop="1" thickBot="1" x14ac:dyDescent="0.3">
      <c r="A269" s="81"/>
      <c r="B269" s="39" t="s">
        <v>119</v>
      </c>
      <c r="C269" s="24" t="s">
        <v>207</v>
      </c>
      <c r="D269" s="114">
        <v>41</v>
      </c>
      <c r="E269" s="70">
        <v>0</v>
      </c>
      <c r="F269" s="70">
        <v>0</v>
      </c>
      <c r="G269" s="71">
        <v>0</v>
      </c>
      <c r="H269" s="70">
        <v>0</v>
      </c>
      <c r="I269" s="70">
        <v>0</v>
      </c>
      <c r="J269" s="71"/>
      <c r="K269" s="71"/>
      <c r="L269" s="72"/>
      <c r="M269" s="72"/>
    </row>
    <row r="270" spans="1:13" ht="17.25" thickTop="1" thickBot="1" x14ac:dyDescent="0.3">
      <c r="A270" s="56"/>
      <c r="B270" s="56"/>
      <c r="C270" s="57" t="s">
        <v>211</v>
      </c>
      <c r="D270" s="56">
        <v>41</v>
      </c>
      <c r="E270" s="58">
        <v>0</v>
      </c>
      <c r="F270" s="58">
        <v>0</v>
      </c>
      <c r="G270" s="59">
        <v>0</v>
      </c>
      <c r="H270" s="58">
        <v>0</v>
      </c>
      <c r="I270" s="58">
        <v>0</v>
      </c>
      <c r="J270" s="59">
        <v>0</v>
      </c>
      <c r="K270" s="59">
        <v>0</v>
      </c>
    </row>
    <row r="271" spans="1:13" ht="17.25" thickTop="1" thickBot="1" x14ac:dyDescent="0.3">
      <c r="A271" s="20"/>
      <c r="B271" s="39" t="s">
        <v>124</v>
      </c>
      <c r="C271" s="24" t="s">
        <v>220</v>
      </c>
      <c r="D271" s="39">
        <v>41</v>
      </c>
      <c r="E271" s="70">
        <v>0</v>
      </c>
      <c r="F271" s="70">
        <v>0</v>
      </c>
      <c r="G271" s="71">
        <v>0</v>
      </c>
      <c r="H271" s="70">
        <v>0</v>
      </c>
      <c r="I271" s="70">
        <v>0</v>
      </c>
      <c r="J271" s="71"/>
      <c r="K271" s="71"/>
      <c r="L271" s="4"/>
      <c r="M271" s="4"/>
    </row>
    <row r="272" spans="1:13" ht="17.25" thickTop="1" thickBot="1" x14ac:dyDescent="0.3">
      <c r="A272" s="52" t="s">
        <v>344</v>
      </c>
      <c r="B272" s="53"/>
      <c r="C272" s="220" t="s">
        <v>345</v>
      </c>
      <c r="D272" s="221"/>
      <c r="E272" s="54">
        <v>328.76</v>
      </c>
      <c r="F272" s="54">
        <f>F273+F276</f>
        <v>1274.31</v>
      </c>
      <c r="G272" s="55">
        <v>2115</v>
      </c>
      <c r="H272" s="54">
        <f>H273+H276+H282+H284</f>
        <v>1615</v>
      </c>
      <c r="I272" s="55">
        <f>I273+I276+I282+I284</f>
        <v>1580</v>
      </c>
      <c r="J272" s="55">
        <v>1580</v>
      </c>
      <c r="K272" s="55">
        <v>1580</v>
      </c>
      <c r="L272" s="4"/>
      <c r="M272" s="4"/>
    </row>
    <row r="273" spans="1:13" ht="17.25" thickTop="1" thickBot="1" x14ac:dyDescent="0.3">
      <c r="A273" s="56"/>
      <c r="B273" s="56"/>
      <c r="C273" s="57" t="s">
        <v>164</v>
      </c>
      <c r="D273" s="56">
        <v>41</v>
      </c>
      <c r="E273" s="58">
        <v>81.599999999999994</v>
      </c>
      <c r="F273" s="58">
        <v>42.2</v>
      </c>
      <c r="G273" s="59">
        <v>175</v>
      </c>
      <c r="H273" s="58">
        <v>175</v>
      </c>
      <c r="I273" s="59">
        <v>200</v>
      </c>
      <c r="J273" s="59">
        <v>200</v>
      </c>
      <c r="K273" s="59">
        <v>200</v>
      </c>
    </row>
    <row r="274" spans="1:13" ht="17.25" thickTop="1" thickBot="1" x14ac:dyDescent="0.3">
      <c r="A274" s="41"/>
      <c r="B274" s="39" t="s">
        <v>113</v>
      </c>
      <c r="C274" s="19" t="s">
        <v>174</v>
      </c>
      <c r="D274" s="39">
        <v>41</v>
      </c>
      <c r="E274" s="73">
        <v>81.599999999999994</v>
      </c>
      <c r="F274" s="73">
        <v>42.2</v>
      </c>
      <c r="G274" s="74">
        <v>175</v>
      </c>
      <c r="H274" s="73">
        <v>175</v>
      </c>
      <c r="I274" s="71">
        <v>200</v>
      </c>
      <c r="J274" s="71"/>
      <c r="K274" s="71"/>
      <c r="L274" s="4"/>
      <c r="M274" s="4"/>
    </row>
    <row r="275" spans="1:13" ht="17.25" thickTop="1" thickBot="1" x14ac:dyDescent="0.3">
      <c r="A275" s="41"/>
      <c r="B275" s="39"/>
      <c r="C275" s="24" t="s">
        <v>181</v>
      </c>
      <c r="D275" s="114">
        <v>41</v>
      </c>
      <c r="E275" s="70">
        <v>81.599999999999994</v>
      </c>
      <c r="F275" s="70">
        <v>42.2</v>
      </c>
      <c r="G275" s="71">
        <v>175</v>
      </c>
      <c r="H275" s="70">
        <v>175</v>
      </c>
      <c r="I275" s="71">
        <v>200</v>
      </c>
      <c r="J275" s="71"/>
      <c r="K275" s="71"/>
    </row>
    <row r="276" spans="1:13" ht="17.25" thickTop="1" thickBot="1" x14ac:dyDescent="0.3">
      <c r="A276" s="56"/>
      <c r="B276" s="56"/>
      <c r="C276" s="57" t="s">
        <v>194</v>
      </c>
      <c r="D276" s="56">
        <v>41</v>
      </c>
      <c r="E276" s="58">
        <v>247.16</v>
      </c>
      <c r="F276" s="58">
        <f>F277+F278</f>
        <v>1232.1099999999999</v>
      </c>
      <c r="G276" s="59">
        <v>1290</v>
      </c>
      <c r="H276" s="58">
        <f>H277+H278+H279+H280+H281</f>
        <v>990</v>
      </c>
      <c r="I276" s="59">
        <f>I277+I278+I279+I280+I281</f>
        <v>980</v>
      </c>
      <c r="J276" s="59">
        <v>980</v>
      </c>
      <c r="K276" s="59">
        <v>980</v>
      </c>
      <c r="L276" s="4"/>
      <c r="M276" s="4"/>
    </row>
    <row r="277" spans="1:13" ht="17.25" thickTop="1" thickBot="1" x14ac:dyDescent="0.3">
      <c r="A277" s="41"/>
      <c r="B277" s="39" t="s">
        <v>119</v>
      </c>
      <c r="C277" s="24" t="s">
        <v>346</v>
      </c>
      <c r="D277" s="114">
        <v>41</v>
      </c>
      <c r="E277" s="70">
        <v>84.97</v>
      </c>
      <c r="F277" s="70">
        <v>139.53</v>
      </c>
      <c r="G277" s="71">
        <v>350</v>
      </c>
      <c r="H277" s="70">
        <v>100</v>
      </c>
      <c r="I277" s="71">
        <v>100</v>
      </c>
      <c r="J277" s="71"/>
      <c r="K277" s="71"/>
    </row>
    <row r="278" spans="1:13" ht="17.25" thickTop="1" thickBot="1" x14ac:dyDescent="0.3">
      <c r="A278" s="41"/>
      <c r="B278" s="39" t="s">
        <v>124</v>
      </c>
      <c r="C278" s="24" t="s">
        <v>196</v>
      </c>
      <c r="D278" s="114">
        <v>41</v>
      </c>
      <c r="E278" s="70">
        <v>11.97</v>
      </c>
      <c r="F278" s="70">
        <v>1092.58</v>
      </c>
      <c r="G278" s="71">
        <v>600</v>
      </c>
      <c r="H278" s="70">
        <v>600</v>
      </c>
      <c r="I278" s="71">
        <v>600</v>
      </c>
      <c r="J278" s="71"/>
      <c r="K278" s="71"/>
    </row>
    <row r="279" spans="1:13" ht="17.25" thickTop="1" thickBot="1" x14ac:dyDescent="0.3">
      <c r="A279" s="81"/>
      <c r="B279" s="39" t="s">
        <v>129</v>
      </c>
      <c r="C279" s="24" t="s">
        <v>198</v>
      </c>
      <c r="D279" s="114">
        <v>41</v>
      </c>
      <c r="E279" s="70">
        <v>74.22</v>
      </c>
      <c r="F279" s="70">
        <v>0</v>
      </c>
      <c r="G279" s="71">
        <v>130</v>
      </c>
      <c r="H279" s="70">
        <v>80</v>
      </c>
      <c r="I279" s="71">
        <v>80</v>
      </c>
      <c r="J279" s="71"/>
      <c r="K279" s="71"/>
    </row>
    <row r="280" spans="1:13" ht="17.25" thickTop="1" thickBot="1" x14ac:dyDescent="0.3">
      <c r="A280" s="81"/>
      <c r="B280" s="39" t="s">
        <v>131</v>
      </c>
      <c r="C280" s="24" t="s">
        <v>200</v>
      </c>
      <c r="D280" s="114">
        <v>41</v>
      </c>
      <c r="E280" s="70">
        <v>0</v>
      </c>
      <c r="F280" s="70">
        <v>0</v>
      </c>
      <c r="G280" s="71">
        <v>110</v>
      </c>
      <c r="H280" s="70">
        <v>110</v>
      </c>
      <c r="I280" s="71">
        <v>100</v>
      </c>
      <c r="J280" s="71"/>
      <c r="K280" s="71"/>
    </row>
    <row r="281" spans="1:13" ht="17.25" thickTop="1" thickBot="1" x14ac:dyDescent="0.3">
      <c r="A281" s="81"/>
      <c r="B281" s="39" t="s">
        <v>133</v>
      </c>
      <c r="C281" s="24" t="s">
        <v>347</v>
      </c>
      <c r="D281" s="114">
        <v>41</v>
      </c>
      <c r="E281" s="70">
        <v>76</v>
      </c>
      <c r="F281" s="70">
        <v>0</v>
      </c>
      <c r="G281" s="71">
        <v>100</v>
      </c>
      <c r="H281" s="70">
        <v>100</v>
      </c>
      <c r="I281" s="71">
        <v>100</v>
      </c>
      <c r="J281" s="71"/>
      <c r="K281" s="71"/>
    </row>
    <row r="282" spans="1:13" ht="17.25" thickTop="1" thickBot="1" x14ac:dyDescent="0.3">
      <c r="A282" s="56"/>
      <c r="B282" s="56"/>
      <c r="C282" s="57" t="s">
        <v>343</v>
      </c>
      <c r="D282" s="56">
        <v>41</v>
      </c>
      <c r="E282" s="58">
        <v>0</v>
      </c>
      <c r="F282" s="58">
        <v>0</v>
      </c>
      <c r="G282" s="59">
        <v>150</v>
      </c>
      <c r="H282" s="58">
        <v>150</v>
      </c>
      <c r="I282" s="59">
        <v>100</v>
      </c>
      <c r="J282" s="59">
        <v>100</v>
      </c>
      <c r="K282" s="59">
        <v>100</v>
      </c>
      <c r="L282" s="4"/>
      <c r="M282" s="4"/>
    </row>
    <row r="283" spans="1:13" ht="17.25" thickTop="1" thickBot="1" x14ac:dyDescent="0.3">
      <c r="A283" s="25"/>
      <c r="B283" s="39" t="s">
        <v>135</v>
      </c>
      <c r="C283" s="24" t="s">
        <v>207</v>
      </c>
      <c r="D283" s="114">
        <v>41</v>
      </c>
      <c r="E283" s="70">
        <v>0</v>
      </c>
      <c r="F283" s="70">
        <v>0</v>
      </c>
      <c r="G283" s="71">
        <v>150</v>
      </c>
      <c r="H283" s="70">
        <v>150</v>
      </c>
      <c r="I283" s="71">
        <v>100</v>
      </c>
      <c r="J283" s="71"/>
      <c r="K283" s="71"/>
    </row>
    <row r="284" spans="1:13" ht="17.25" thickTop="1" thickBot="1" x14ac:dyDescent="0.3">
      <c r="A284" s="56"/>
      <c r="B284" s="56"/>
      <c r="C284" s="57" t="s">
        <v>211</v>
      </c>
      <c r="D284" s="56">
        <v>41</v>
      </c>
      <c r="E284" s="58">
        <v>0</v>
      </c>
      <c r="F284" s="58">
        <v>0</v>
      </c>
      <c r="G284" s="59">
        <v>500</v>
      </c>
      <c r="H284" s="58">
        <v>300</v>
      </c>
      <c r="I284" s="59">
        <v>300</v>
      </c>
      <c r="J284" s="59">
        <v>300</v>
      </c>
      <c r="K284" s="59">
        <v>300</v>
      </c>
      <c r="L284" s="4"/>
      <c r="M284" s="4"/>
    </row>
    <row r="285" spans="1:13" ht="17.25" thickTop="1" thickBot="1" x14ac:dyDescent="0.3">
      <c r="A285" s="20"/>
      <c r="B285" s="39" t="s">
        <v>137</v>
      </c>
      <c r="C285" s="19" t="s">
        <v>220</v>
      </c>
      <c r="D285" s="39">
        <v>41</v>
      </c>
      <c r="E285" s="73">
        <v>0</v>
      </c>
      <c r="F285" s="73">
        <v>0</v>
      </c>
      <c r="G285" s="74">
        <v>500</v>
      </c>
      <c r="H285" s="73">
        <v>300</v>
      </c>
      <c r="I285" s="74">
        <v>300</v>
      </c>
      <c r="J285" s="74"/>
      <c r="K285" s="74"/>
      <c r="L285" s="4"/>
      <c r="M285" s="4"/>
    </row>
    <row r="286" spans="1:13" ht="17.25" thickTop="1" thickBot="1" x14ac:dyDescent="0.3">
      <c r="A286" s="25"/>
      <c r="B286" s="115"/>
      <c r="C286" s="116" t="s">
        <v>221</v>
      </c>
      <c r="D286" s="114">
        <v>41</v>
      </c>
      <c r="E286" s="70">
        <v>0</v>
      </c>
      <c r="F286" s="70">
        <v>0</v>
      </c>
      <c r="G286" s="71">
        <v>500</v>
      </c>
      <c r="H286" s="70">
        <v>300</v>
      </c>
      <c r="I286" s="71">
        <v>300</v>
      </c>
      <c r="J286" s="71"/>
      <c r="K286" s="71"/>
    </row>
    <row r="287" spans="1:13" ht="17.25" thickTop="1" thickBot="1" x14ac:dyDescent="0.3">
      <c r="A287" s="52" t="s">
        <v>348</v>
      </c>
      <c r="B287" s="53"/>
      <c r="C287" s="220" t="s">
        <v>349</v>
      </c>
      <c r="D287" s="221"/>
      <c r="E287" s="54">
        <v>3285.24</v>
      </c>
      <c r="F287" s="54">
        <f>F288+F292+F298+F300</f>
        <v>6454.45</v>
      </c>
      <c r="G287" s="55">
        <v>8850</v>
      </c>
      <c r="H287" s="54">
        <f>H288+H292+H298+H300</f>
        <v>7520</v>
      </c>
      <c r="I287" s="55">
        <f>I288+I292+I298+I300</f>
        <v>6670</v>
      </c>
      <c r="J287" s="55">
        <v>6670</v>
      </c>
      <c r="K287" s="55">
        <v>6670</v>
      </c>
      <c r="L287" s="4"/>
      <c r="M287" s="4"/>
    </row>
    <row r="288" spans="1:13" ht="17.25" thickTop="1" thickBot="1" x14ac:dyDescent="0.3">
      <c r="A288" s="56"/>
      <c r="B288" s="56"/>
      <c r="C288" s="57" t="s">
        <v>118</v>
      </c>
      <c r="D288" s="56">
        <v>41</v>
      </c>
      <c r="E288" s="58">
        <v>143.55000000000001</v>
      </c>
      <c r="F288" s="58">
        <f>F289+F290+F291</f>
        <v>312.24</v>
      </c>
      <c r="G288" s="59">
        <v>400</v>
      </c>
      <c r="H288" s="58">
        <v>400</v>
      </c>
      <c r="I288" s="59">
        <v>350</v>
      </c>
      <c r="J288" s="59">
        <v>350</v>
      </c>
      <c r="K288" s="59">
        <v>350</v>
      </c>
      <c r="L288" s="4"/>
      <c r="M288" s="4"/>
    </row>
    <row r="289" spans="1:13" ht="17.25" thickTop="1" thickBot="1" x14ac:dyDescent="0.3">
      <c r="A289" s="25"/>
      <c r="B289" s="39" t="s">
        <v>113</v>
      </c>
      <c r="C289" s="24" t="s">
        <v>132</v>
      </c>
      <c r="D289" s="114">
        <v>41</v>
      </c>
      <c r="E289" s="117">
        <v>102.87</v>
      </c>
      <c r="F289" s="117">
        <v>223.68</v>
      </c>
      <c r="G289" s="71">
        <v>250</v>
      </c>
      <c r="H289" s="70">
        <v>250</v>
      </c>
      <c r="I289" s="71">
        <v>200</v>
      </c>
      <c r="J289" s="71"/>
      <c r="K289" s="71"/>
    </row>
    <row r="290" spans="1:13" ht="17.25" thickTop="1" thickBot="1" x14ac:dyDescent="0.3">
      <c r="A290" s="25"/>
      <c r="B290" s="39" t="s">
        <v>119</v>
      </c>
      <c r="C290" s="24" t="s">
        <v>134</v>
      </c>
      <c r="D290" s="114">
        <v>41</v>
      </c>
      <c r="E290" s="117">
        <v>5.85</v>
      </c>
      <c r="F290" s="117">
        <v>12.72</v>
      </c>
      <c r="G290" s="71">
        <v>50</v>
      </c>
      <c r="H290" s="70">
        <v>50</v>
      </c>
      <c r="I290" s="71">
        <v>50</v>
      </c>
      <c r="J290" s="71"/>
      <c r="K290" s="71"/>
    </row>
    <row r="291" spans="1:13" ht="17.25" thickTop="1" thickBot="1" x14ac:dyDescent="0.3">
      <c r="A291" s="25"/>
      <c r="B291" s="39" t="s">
        <v>124</v>
      </c>
      <c r="C291" s="24" t="s">
        <v>140</v>
      </c>
      <c r="D291" s="114">
        <v>41</v>
      </c>
      <c r="E291" s="117">
        <v>34.83</v>
      </c>
      <c r="F291" s="117">
        <v>75.84</v>
      </c>
      <c r="G291" s="71">
        <v>100</v>
      </c>
      <c r="H291" s="70">
        <v>100</v>
      </c>
      <c r="I291" s="71">
        <v>100</v>
      </c>
      <c r="J291" s="71"/>
      <c r="K291" s="71"/>
    </row>
    <row r="292" spans="1:13" ht="17.25" thickTop="1" thickBot="1" x14ac:dyDescent="0.3">
      <c r="A292" s="56"/>
      <c r="B292" s="56"/>
      <c r="C292" s="57" t="s">
        <v>164</v>
      </c>
      <c r="D292" s="56">
        <v>41</v>
      </c>
      <c r="E292" s="58">
        <v>0</v>
      </c>
      <c r="F292" s="58">
        <v>909.3</v>
      </c>
      <c r="G292" s="59">
        <v>1270</v>
      </c>
      <c r="H292" s="58">
        <v>440</v>
      </c>
      <c r="I292" s="59">
        <v>440</v>
      </c>
      <c r="J292" s="59">
        <v>440</v>
      </c>
      <c r="K292" s="59">
        <v>440</v>
      </c>
      <c r="L292" s="4"/>
      <c r="M292" s="4"/>
    </row>
    <row r="293" spans="1:13" ht="17.25" thickTop="1" thickBot="1" x14ac:dyDescent="0.3">
      <c r="A293" s="25"/>
      <c r="B293" s="114" t="s">
        <v>129</v>
      </c>
      <c r="C293" s="24" t="s">
        <v>172</v>
      </c>
      <c r="D293" s="114">
        <v>41</v>
      </c>
      <c r="E293" s="70">
        <v>0</v>
      </c>
      <c r="F293" s="70">
        <v>900</v>
      </c>
      <c r="G293" s="71">
        <v>1200</v>
      </c>
      <c r="H293" s="70">
        <v>200</v>
      </c>
      <c r="I293" s="71">
        <v>200</v>
      </c>
      <c r="J293" s="71"/>
      <c r="K293" s="71"/>
      <c r="L293" s="72"/>
      <c r="M293" s="72"/>
    </row>
    <row r="294" spans="1:13" ht="17.25" thickTop="1" thickBot="1" x14ac:dyDescent="0.3">
      <c r="A294" s="20"/>
      <c r="B294" s="39" t="s">
        <v>131</v>
      </c>
      <c r="C294" s="19" t="s">
        <v>174</v>
      </c>
      <c r="D294" s="39">
        <v>41</v>
      </c>
      <c r="E294" s="73">
        <v>0</v>
      </c>
      <c r="F294" s="73">
        <v>9.3000000000000007</v>
      </c>
      <c r="G294" s="74">
        <v>70</v>
      </c>
      <c r="H294" s="73">
        <v>240</v>
      </c>
      <c r="I294" s="74">
        <v>240</v>
      </c>
      <c r="J294" s="74"/>
      <c r="K294" s="74"/>
      <c r="L294" s="4"/>
      <c r="M294" s="4"/>
    </row>
    <row r="295" spans="1:13" ht="17.25" thickTop="1" thickBot="1" x14ac:dyDescent="0.3">
      <c r="A295" s="25"/>
      <c r="B295" s="114"/>
      <c r="C295" s="24" t="s">
        <v>181</v>
      </c>
      <c r="D295" s="114">
        <v>41</v>
      </c>
      <c r="E295" s="70">
        <v>0</v>
      </c>
      <c r="F295" s="70">
        <v>9.3000000000000007</v>
      </c>
      <c r="G295" s="71">
        <v>50</v>
      </c>
      <c r="H295" s="70">
        <v>200</v>
      </c>
      <c r="I295" s="71">
        <v>200</v>
      </c>
      <c r="J295" s="71"/>
      <c r="K295" s="71"/>
      <c r="L295" s="72"/>
      <c r="M295" s="72"/>
    </row>
    <row r="296" spans="1:13" ht="17.25" thickTop="1" thickBot="1" x14ac:dyDescent="0.3">
      <c r="A296" s="25"/>
      <c r="B296" s="39"/>
      <c r="C296" s="24" t="s">
        <v>350</v>
      </c>
      <c r="D296" s="114">
        <v>41</v>
      </c>
      <c r="E296" s="70">
        <v>0</v>
      </c>
      <c r="F296" s="70">
        <v>0</v>
      </c>
      <c r="G296" s="71">
        <v>20</v>
      </c>
      <c r="H296" s="70">
        <v>20</v>
      </c>
      <c r="I296" s="71">
        <v>20</v>
      </c>
      <c r="J296" s="71"/>
      <c r="K296" s="71"/>
    </row>
    <row r="297" spans="1:13" ht="17.25" thickTop="1" thickBot="1" x14ac:dyDescent="0.3">
      <c r="A297" s="25"/>
      <c r="B297" s="39"/>
      <c r="C297" s="24" t="s">
        <v>339</v>
      </c>
      <c r="D297" s="114">
        <v>41</v>
      </c>
      <c r="E297" s="70">
        <v>0</v>
      </c>
      <c r="F297" s="70">
        <v>0</v>
      </c>
      <c r="G297" s="71">
        <v>0</v>
      </c>
      <c r="H297" s="70">
        <v>20</v>
      </c>
      <c r="I297" s="71">
        <v>20</v>
      </c>
      <c r="J297" s="71"/>
      <c r="K297" s="71"/>
    </row>
    <row r="298" spans="1:13" ht="17.25" thickTop="1" thickBot="1" x14ac:dyDescent="0.3">
      <c r="A298" s="56"/>
      <c r="B298" s="56"/>
      <c r="C298" s="57" t="s">
        <v>194</v>
      </c>
      <c r="D298" s="56">
        <v>41</v>
      </c>
      <c r="E298" s="58">
        <v>0</v>
      </c>
      <c r="F298" s="58">
        <v>50.01</v>
      </c>
      <c r="G298" s="59">
        <v>250</v>
      </c>
      <c r="H298" s="58">
        <v>250</v>
      </c>
      <c r="I298" s="59">
        <v>200</v>
      </c>
      <c r="J298" s="59">
        <v>200</v>
      </c>
      <c r="K298" s="59">
        <v>200</v>
      </c>
      <c r="L298" s="4"/>
      <c r="M298" s="4"/>
    </row>
    <row r="299" spans="1:13" ht="17.25" thickTop="1" thickBot="1" x14ac:dyDescent="0.3">
      <c r="A299" s="41"/>
      <c r="B299" s="39" t="s">
        <v>133</v>
      </c>
      <c r="C299" s="24" t="s">
        <v>346</v>
      </c>
      <c r="D299" s="114">
        <v>41</v>
      </c>
      <c r="E299" s="70">
        <v>0</v>
      </c>
      <c r="F299" s="70">
        <v>50.01</v>
      </c>
      <c r="G299" s="71">
        <v>250</v>
      </c>
      <c r="H299" s="70">
        <v>250</v>
      </c>
      <c r="I299" s="71">
        <v>200</v>
      </c>
      <c r="J299" s="71"/>
      <c r="K299" s="71"/>
    </row>
    <row r="300" spans="1:13" ht="17.25" thickTop="1" thickBot="1" x14ac:dyDescent="0.3">
      <c r="A300" s="56"/>
      <c r="B300" s="56"/>
      <c r="C300" s="57" t="s">
        <v>211</v>
      </c>
      <c r="D300" s="56">
        <v>41</v>
      </c>
      <c r="E300" s="58">
        <v>3141.6899999999996</v>
      </c>
      <c r="F300" s="58">
        <f>F301+F303+F312+F313</f>
        <v>5182.8999999999996</v>
      </c>
      <c r="G300" s="59">
        <v>6930</v>
      </c>
      <c r="H300" s="58">
        <f>H301+H303+H312+H313</f>
        <v>6430</v>
      </c>
      <c r="I300" s="59">
        <f>I301+I303+I312+I313</f>
        <v>5680</v>
      </c>
      <c r="J300" s="59">
        <v>5680</v>
      </c>
      <c r="K300" s="59">
        <v>5680</v>
      </c>
      <c r="L300" s="4"/>
      <c r="M300" s="4"/>
    </row>
    <row r="301" spans="1:13" ht="17.25" thickTop="1" thickBot="1" x14ac:dyDescent="0.3">
      <c r="A301" s="25"/>
      <c r="B301" s="39" t="s">
        <v>135</v>
      </c>
      <c r="C301" s="24" t="s">
        <v>220</v>
      </c>
      <c r="D301" s="81">
        <v>132</v>
      </c>
      <c r="E301" s="73">
        <v>0</v>
      </c>
      <c r="F301" s="73">
        <v>168.46</v>
      </c>
      <c r="G301" s="74">
        <v>180</v>
      </c>
      <c r="H301" s="73">
        <v>180</v>
      </c>
      <c r="I301" s="74">
        <v>130</v>
      </c>
      <c r="J301" s="74"/>
      <c r="K301" s="74"/>
    </row>
    <row r="302" spans="1:13" ht="17.25" thickTop="1" thickBot="1" x14ac:dyDescent="0.3">
      <c r="A302" s="25"/>
      <c r="B302" s="114"/>
      <c r="C302" s="24" t="s">
        <v>351</v>
      </c>
      <c r="D302" s="81">
        <v>132</v>
      </c>
      <c r="E302" s="70">
        <v>0</v>
      </c>
      <c r="F302" s="70">
        <v>168.46</v>
      </c>
      <c r="G302" s="71">
        <v>180</v>
      </c>
      <c r="H302" s="70">
        <v>180</v>
      </c>
      <c r="I302" s="71">
        <v>130</v>
      </c>
      <c r="J302" s="71"/>
      <c r="K302" s="71"/>
      <c r="L302" s="72"/>
      <c r="M302" s="72"/>
    </row>
    <row r="303" spans="1:13" ht="17.25" thickTop="1" thickBot="1" x14ac:dyDescent="0.3">
      <c r="A303" s="20"/>
      <c r="B303" s="39" t="s">
        <v>137</v>
      </c>
      <c r="C303" s="19" t="s">
        <v>220</v>
      </c>
      <c r="D303" s="39">
        <v>41</v>
      </c>
      <c r="E303" s="73">
        <v>1220.08</v>
      </c>
      <c r="F303" s="73">
        <f>F304+F305+F307+F311</f>
        <v>2086.41</v>
      </c>
      <c r="G303" s="74">
        <v>6750</v>
      </c>
      <c r="H303" s="73">
        <f>H305+H306+H307+H308+H310+H309+H311</f>
        <v>2750</v>
      </c>
      <c r="I303" s="74">
        <f>I305+I306+I307+I308+I309+I310+I311</f>
        <v>2550</v>
      </c>
      <c r="J303" s="74"/>
      <c r="K303" s="74"/>
      <c r="L303" s="4"/>
      <c r="M303" s="4"/>
    </row>
    <row r="304" spans="1:13" ht="17.25" thickTop="1" thickBot="1" x14ac:dyDescent="0.3">
      <c r="A304" s="25"/>
      <c r="B304" s="39"/>
      <c r="C304" s="24" t="s">
        <v>352</v>
      </c>
      <c r="D304" s="114">
        <v>41</v>
      </c>
      <c r="E304" s="70">
        <v>962.9</v>
      </c>
      <c r="F304" s="70">
        <v>665.64</v>
      </c>
      <c r="G304" s="71">
        <v>0</v>
      </c>
      <c r="H304" s="70">
        <v>0</v>
      </c>
      <c r="I304" s="71">
        <v>0</v>
      </c>
      <c r="J304" s="71"/>
      <c r="K304" s="71"/>
    </row>
    <row r="305" spans="1:13" ht="17.25" thickTop="1" thickBot="1" x14ac:dyDescent="0.3">
      <c r="A305" s="25"/>
      <c r="B305" s="39"/>
      <c r="C305" s="24" t="s">
        <v>351</v>
      </c>
      <c r="D305" s="114">
        <v>41</v>
      </c>
      <c r="E305" s="70">
        <v>185.18</v>
      </c>
      <c r="F305" s="70">
        <v>1261.27</v>
      </c>
      <c r="G305" s="71">
        <v>2000</v>
      </c>
      <c r="H305" s="70">
        <v>2000</v>
      </c>
      <c r="I305" s="71">
        <v>2000</v>
      </c>
      <c r="J305" s="71"/>
      <c r="K305" s="71"/>
    </row>
    <row r="306" spans="1:13" ht="17.25" thickTop="1" thickBot="1" x14ac:dyDescent="0.3">
      <c r="A306" s="25"/>
      <c r="B306" s="39"/>
      <c r="C306" s="24" t="s">
        <v>353</v>
      </c>
      <c r="D306" s="114">
        <v>41</v>
      </c>
      <c r="E306" s="70">
        <v>0</v>
      </c>
      <c r="F306" s="70">
        <v>0</v>
      </c>
      <c r="G306" s="71">
        <v>100</v>
      </c>
      <c r="H306" s="70">
        <v>100</v>
      </c>
      <c r="I306" s="71">
        <v>100</v>
      </c>
      <c r="J306" s="71"/>
      <c r="K306" s="71"/>
    </row>
    <row r="307" spans="1:13" ht="17.25" thickTop="1" thickBot="1" x14ac:dyDescent="0.3">
      <c r="A307" s="25"/>
      <c r="B307" s="39"/>
      <c r="C307" s="24" t="s">
        <v>354</v>
      </c>
      <c r="D307" s="114">
        <v>41</v>
      </c>
      <c r="E307" s="70">
        <v>72</v>
      </c>
      <c r="F307" s="70">
        <v>72</v>
      </c>
      <c r="G307" s="71">
        <v>100</v>
      </c>
      <c r="H307" s="70">
        <v>100</v>
      </c>
      <c r="I307" s="71">
        <v>100</v>
      </c>
      <c r="J307" s="71"/>
      <c r="K307" s="71"/>
    </row>
    <row r="308" spans="1:13" ht="17.25" thickTop="1" thickBot="1" x14ac:dyDescent="0.3">
      <c r="A308" s="25"/>
      <c r="B308" s="39"/>
      <c r="C308" s="24" t="s">
        <v>355</v>
      </c>
      <c r="D308" s="114">
        <v>41</v>
      </c>
      <c r="E308" s="70">
        <v>0</v>
      </c>
      <c r="F308" s="70">
        <v>0</v>
      </c>
      <c r="G308" s="71">
        <v>100</v>
      </c>
      <c r="H308" s="70">
        <v>100</v>
      </c>
      <c r="I308" s="71">
        <v>100</v>
      </c>
      <c r="J308" s="71"/>
      <c r="K308" s="71"/>
    </row>
    <row r="309" spans="1:13" ht="17.25" thickTop="1" thickBot="1" x14ac:dyDescent="0.3">
      <c r="A309" s="25"/>
      <c r="B309" s="39"/>
      <c r="C309" s="24" t="s">
        <v>356</v>
      </c>
      <c r="D309" s="114">
        <v>41</v>
      </c>
      <c r="E309" s="70">
        <v>0</v>
      </c>
      <c r="F309" s="70">
        <v>0</v>
      </c>
      <c r="G309" s="71">
        <v>100</v>
      </c>
      <c r="H309" s="70">
        <v>100</v>
      </c>
      <c r="I309" s="71">
        <v>100</v>
      </c>
      <c r="J309" s="71"/>
      <c r="K309" s="71"/>
    </row>
    <row r="310" spans="1:13" ht="17.25" thickTop="1" thickBot="1" x14ac:dyDescent="0.3">
      <c r="A310" s="25"/>
      <c r="B310" s="39"/>
      <c r="C310" s="24" t="s">
        <v>357</v>
      </c>
      <c r="D310" s="114">
        <v>41</v>
      </c>
      <c r="E310" s="70">
        <v>0</v>
      </c>
      <c r="F310" s="70">
        <v>0</v>
      </c>
      <c r="G310" s="71">
        <v>50</v>
      </c>
      <c r="H310" s="70">
        <v>50</v>
      </c>
      <c r="I310" s="71">
        <v>50</v>
      </c>
      <c r="J310" s="71"/>
      <c r="K310" s="71"/>
    </row>
    <row r="311" spans="1:13" ht="17.25" thickTop="1" thickBot="1" x14ac:dyDescent="0.3">
      <c r="A311" s="25"/>
      <c r="B311" s="39"/>
      <c r="C311" s="24" t="s">
        <v>221</v>
      </c>
      <c r="D311" s="114">
        <v>41</v>
      </c>
      <c r="E311" s="70">
        <v>0</v>
      </c>
      <c r="F311" s="70">
        <v>87.5</v>
      </c>
      <c r="G311" s="71">
        <v>300</v>
      </c>
      <c r="H311" s="70">
        <v>300</v>
      </c>
      <c r="I311" s="71">
        <v>100</v>
      </c>
      <c r="J311" s="71"/>
      <c r="K311" s="71"/>
    </row>
    <row r="312" spans="1:13" ht="17.25" thickTop="1" thickBot="1" x14ac:dyDescent="0.3">
      <c r="A312" s="25"/>
      <c r="B312" s="39" t="s">
        <v>139</v>
      </c>
      <c r="C312" s="24" t="s">
        <v>358</v>
      </c>
      <c r="D312" s="114">
        <v>41</v>
      </c>
      <c r="E312" s="70">
        <v>1186.6099999999999</v>
      </c>
      <c r="F312" s="70">
        <v>1330.03</v>
      </c>
      <c r="G312" s="71">
        <v>2200</v>
      </c>
      <c r="H312" s="70">
        <v>2000</v>
      </c>
      <c r="I312" s="71">
        <v>2000</v>
      </c>
      <c r="J312" s="71"/>
      <c r="K312" s="71"/>
    </row>
    <row r="313" spans="1:13" ht="17.25" thickTop="1" thickBot="1" x14ac:dyDescent="0.3">
      <c r="A313" s="25"/>
      <c r="B313" s="39" t="s">
        <v>142</v>
      </c>
      <c r="C313" s="24" t="s">
        <v>251</v>
      </c>
      <c r="D313" s="114">
        <v>41</v>
      </c>
      <c r="E313" s="70">
        <v>735</v>
      </c>
      <c r="F313" s="70">
        <v>1598</v>
      </c>
      <c r="G313" s="71">
        <v>1800</v>
      </c>
      <c r="H313" s="70">
        <v>1500</v>
      </c>
      <c r="I313" s="71">
        <v>1000</v>
      </c>
      <c r="J313" s="71"/>
      <c r="K313" s="71"/>
    </row>
    <row r="314" spans="1:13" ht="17.25" thickTop="1" thickBot="1" x14ac:dyDescent="0.3">
      <c r="A314" s="52" t="s">
        <v>359</v>
      </c>
      <c r="B314" s="53"/>
      <c r="C314" s="220" t="s">
        <v>360</v>
      </c>
      <c r="D314" s="221"/>
      <c r="E314" s="54">
        <v>120</v>
      </c>
      <c r="F314" s="54">
        <v>98</v>
      </c>
      <c r="G314" s="55">
        <v>200</v>
      </c>
      <c r="H314" s="54">
        <v>200</v>
      </c>
      <c r="I314" s="55">
        <v>200</v>
      </c>
      <c r="J314" s="55">
        <v>200</v>
      </c>
      <c r="K314" s="55">
        <v>200</v>
      </c>
    </row>
    <row r="315" spans="1:13" ht="17.25" thickTop="1" thickBot="1" x14ac:dyDescent="0.3">
      <c r="A315" s="56"/>
      <c r="B315" s="56"/>
      <c r="C315" s="57" t="s">
        <v>211</v>
      </c>
      <c r="D315" s="56">
        <v>41</v>
      </c>
      <c r="E315" s="58">
        <v>120</v>
      </c>
      <c r="F315" s="58">
        <v>98</v>
      </c>
      <c r="G315" s="59">
        <v>200</v>
      </c>
      <c r="H315" s="58">
        <v>200</v>
      </c>
      <c r="I315" s="59">
        <v>200</v>
      </c>
      <c r="J315" s="59">
        <v>200</v>
      </c>
      <c r="K315" s="59">
        <v>200</v>
      </c>
    </row>
    <row r="316" spans="1:13" ht="17.25" thickTop="1" thickBot="1" x14ac:dyDescent="0.3">
      <c r="A316" s="20"/>
      <c r="B316" s="39" t="s">
        <v>113</v>
      </c>
      <c r="C316" s="19" t="s">
        <v>220</v>
      </c>
      <c r="D316" s="118">
        <v>41</v>
      </c>
      <c r="E316" s="73">
        <v>120</v>
      </c>
      <c r="F316" s="73">
        <v>98</v>
      </c>
      <c r="G316" s="74">
        <v>200</v>
      </c>
      <c r="H316" s="73">
        <v>200</v>
      </c>
      <c r="I316" s="74">
        <v>200</v>
      </c>
      <c r="J316" s="74"/>
      <c r="K316" s="74"/>
      <c r="L316" s="4"/>
      <c r="M316" s="4"/>
    </row>
    <row r="317" spans="1:13" ht="17.25" thickTop="1" thickBot="1" x14ac:dyDescent="0.3">
      <c r="A317" s="25"/>
      <c r="B317" s="115"/>
      <c r="C317" s="116" t="s">
        <v>356</v>
      </c>
      <c r="D317" s="114">
        <v>41</v>
      </c>
      <c r="E317" s="70">
        <v>120</v>
      </c>
      <c r="F317" s="70">
        <v>49</v>
      </c>
      <c r="G317" s="71">
        <v>100</v>
      </c>
      <c r="H317" s="70">
        <v>100</v>
      </c>
      <c r="I317" s="71">
        <v>100</v>
      </c>
      <c r="J317" s="71"/>
      <c r="K317" s="71"/>
    </row>
    <row r="318" spans="1:13" ht="17.25" thickTop="1" thickBot="1" x14ac:dyDescent="0.3">
      <c r="A318" s="25"/>
      <c r="B318" s="115"/>
      <c r="C318" s="116" t="s">
        <v>221</v>
      </c>
      <c r="D318" s="114">
        <v>41</v>
      </c>
      <c r="E318" s="70">
        <v>0</v>
      </c>
      <c r="F318" s="70">
        <v>49</v>
      </c>
      <c r="G318" s="71">
        <v>100</v>
      </c>
      <c r="H318" s="70">
        <v>100</v>
      </c>
      <c r="I318" s="71">
        <v>100</v>
      </c>
      <c r="J318" s="71"/>
      <c r="K318" s="71"/>
    </row>
    <row r="319" spans="1:13" ht="17.25" thickTop="1" thickBot="1" x14ac:dyDescent="0.3">
      <c r="A319" s="52" t="s">
        <v>361</v>
      </c>
      <c r="B319" s="53"/>
      <c r="C319" s="220" t="s">
        <v>362</v>
      </c>
      <c r="D319" s="221"/>
      <c r="E319" s="54">
        <v>0</v>
      </c>
      <c r="F319" s="54">
        <v>0</v>
      </c>
      <c r="G319" s="55">
        <v>300</v>
      </c>
      <c r="H319" s="54">
        <v>300</v>
      </c>
      <c r="I319" s="55">
        <v>300</v>
      </c>
      <c r="J319" s="55">
        <v>300</v>
      </c>
      <c r="K319" s="55">
        <v>300</v>
      </c>
    </row>
    <row r="320" spans="1:13" ht="17.25" thickTop="1" thickBot="1" x14ac:dyDescent="0.3">
      <c r="A320" s="56"/>
      <c r="B320" s="56"/>
      <c r="C320" s="57" t="s">
        <v>164</v>
      </c>
      <c r="D320" s="56">
        <v>41</v>
      </c>
      <c r="E320" s="58">
        <v>0</v>
      </c>
      <c r="F320" s="58">
        <v>0</v>
      </c>
      <c r="G320" s="59">
        <v>100</v>
      </c>
      <c r="H320" s="58">
        <v>100</v>
      </c>
      <c r="I320" s="59">
        <v>100</v>
      </c>
      <c r="J320" s="59">
        <v>100</v>
      </c>
      <c r="K320" s="59">
        <v>100</v>
      </c>
    </row>
    <row r="321" spans="1:13" ht="17.25" thickTop="1" thickBot="1" x14ac:dyDescent="0.3">
      <c r="A321" s="41"/>
      <c r="B321" s="39" t="s">
        <v>113</v>
      </c>
      <c r="C321" s="24" t="s">
        <v>181</v>
      </c>
      <c r="D321" s="114">
        <v>41</v>
      </c>
      <c r="E321" s="70">
        <v>0</v>
      </c>
      <c r="F321" s="70">
        <v>0</v>
      </c>
      <c r="G321" s="71">
        <v>100</v>
      </c>
      <c r="H321" s="70">
        <v>100</v>
      </c>
      <c r="I321" s="71">
        <v>100</v>
      </c>
      <c r="J321" s="71"/>
      <c r="K321" s="71"/>
    </row>
    <row r="322" spans="1:13" ht="17.25" thickTop="1" thickBot="1" x14ac:dyDescent="0.3">
      <c r="A322" s="56"/>
      <c r="B322" s="56"/>
      <c r="C322" s="57" t="s">
        <v>343</v>
      </c>
      <c r="D322" s="56">
        <v>41</v>
      </c>
      <c r="E322" s="58">
        <v>0</v>
      </c>
      <c r="F322" s="58">
        <v>0</v>
      </c>
      <c r="G322" s="59">
        <v>100</v>
      </c>
      <c r="H322" s="58">
        <v>100</v>
      </c>
      <c r="I322" s="59">
        <v>100</v>
      </c>
      <c r="J322" s="59">
        <v>100</v>
      </c>
      <c r="K322" s="59">
        <v>100</v>
      </c>
    </row>
    <row r="323" spans="1:13" ht="17.25" thickTop="1" thickBot="1" x14ac:dyDescent="0.3">
      <c r="A323" s="81"/>
      <c r="B323" s="39" t="s">
        <v>119</v>
      </c>
      <c r="C323" s="24" t="s">
        <v>207</v>
      </c>
      <c r="D323" s="114">
        <v>41</v>
      </c>
      <c r="E323" s="70">
        <v>0</v>
      </c>
      <c r="F323" s="70">
        <v>0</v>
      </c>
      <c r="G323" s="71">
        <v>100</v>
      </c>
      <c r="H323" s="70">
        <v>100</v>
      </c>
      <c r="I323" s="71">
        <v>100</v>
      </c>
      <c r="J323" s="71"/>
      <c r="K323" s="71"/>
      <c r="L323" s="72"/>
      <c r="M323" s="72"/>
    </row>
    <row r="324" spans="1:13" ht="17.25" thickTop="1" thickBot="1" x14ac:dyDescent="0.3">
      <c r="A324" s="56"/>
      <c r="B324" s="56"/>
      <c r="C324" s="57" t="s">
        <v>211</v>
      </c>
      <c r="D324" s="56">
        <v>41</v>
      </c>
      <c r="E324" s="58">
        <v>0</v>
      </c>
      <c r="F324" s="58">
        <v>0</v>
      </c>
      <c r="G324" s="59">
        <v>100</v>
      </c>
      <c r="H324" s="58">
        <v>100</v>
      </c>
      <c r="I324" s="59">
        <v>100</v>
      </c>
      <c r="J324" s="59">
        <v>100</v>
      </c>
      <c r="K324" s="59">
        <v>100</v>
      </c>
    </row>
    <row r="325" spans="1:13" ht="17.25" thickTop="1" thickBot="1" x14ac:dyDescent="0.3">
      <c r="A325" s="20"/>
      <c r="B325" s="39" t="s">
        <v>124</v>
      </c>
      <c r="C325" s="24" t="s">
        <v>363</v>
      </c>
      <c r="D325" s="39">
        <v>41</v>
      </c>
      <c r="E325" s="70">
        <v>0</v>
      </c>
      <c r="F325" s="70">
        <v>0</v>
      </c>
      <c r="G325" s="71">
        <v>100</v>
      </c>
      <c r="H325" s="70">
        <v>100</v>
      </c>
      <c r="I325" s="71">
        <v>100</v>
      </c>
      <c r="J325" s="71"/>
      <c r="K325" s="71"/>
      <c r="L325" s="4"/>
      <c r="M325" s="4"/>
    </row>
    <row r="326" spans="1:13" ht="17.25" thickTop="1" thickBot="1" x14ac:dyDescent="0.3">
      <c r="A326" s="52" t="s">
        <v>364</v>
      </c>
      <c r="B326" s="53"/>
      <c r="C326" s="220" t="s">
        <v>365</v>
      </c>
      <c r="D326" s="222"/>
      <c r="E326" s="54">
        <v>48.59</v>
      </c>
      <c r="F326" s="54">
        <v>29.91</v>
      </c>
      <c r="G326" s="55">
        <v>965</v>
      </c>
      <c r="H326" s="54">
        <f>H327+H335+H337</f>
        <v>535</v>
      </c>
      <c r="I326" s="55">
        <f>I327+I335+I337</f>
        <v>405</v>
      </c>
      <c r="J326" s="55">
        <v>405</v>
      </c>
      <c r="K326" s="55">
        <v>405</v>
      </c>
    </row>
    <row r="327" spans="1:13" ht="17.25" thickTop="1" thickBot="1" x14ac:dyDescent="0.3">
      <c r="A327" s="56"/>
      <c r="B327" s="56"/>
      <c r="C327" s="57" t="s">
        <v>164</v>
      </c>
      <c r="D327" s="56"/>
      <c r="E327" s="58">
        <v>48.589999999999996</v>
      </c>
      <c r="F327" s="58">
        <v>29.91</v>
      </c>
      <c r="G327" s="59">
        <v>305</v>
      </c>
      <c r="H327" s="58">
        <v>175</v>
      </c>
      <c r="I327" s="59">
        <v>155</v>
      </c>
      <c r="J327" s="59">
        <v>155</v>
      </c>
      <c r="K327" s="59">
        <v>155</v>
      </c>
    </row>
    <row r="328" spans="1:13" ht="17.25" thickTop="1" thickBot="1" x14ac:dyDescent="0.3">
      <c r="A328" s="20"/>
      <c r="B328" s="39" t="s">
        <v>113</v>
      </c>
      <c r="C328" s="19" t="s">
        <v>174</v>
      </c>
      <c r="D328" s="41">
        <v>111</v>
      </c>
      <c r="E328" s="73">
        <v>30.81</v>
      </c>
      <c r="F328" s="73">
        <v>29.91</v>
      </c>
      <c r="G328" s="74">
        <v>305</v>
      </c>
      <c r="H328" s="73">
        <f>H329+H330+H331+H332+H333+H334</f>
        <v>175</v>
      </c>
      <c r="I328" s="74">
        <f>I329+I330+I331+I332+I333+I334</f>
        <v>155</v>
      </c>
      <c r="J328" s="74"/>
      <c r="K328" s="74"/>
      <c r="L328" s="4"/>
      <c r="M328" s="4"/>
    </row>
    <row r="329" spans="1:13" s="72" customFormat="1" ht="17.25" thickTop="1" thickBot="1" x14ac:dyDescent="0.3">
      <c r="A329" s="25"/>
      <c r="B329" s="133"/>
      <c r="C329" s="116" t="s">
        <v>175</v>
      </c>
      <c r="D329" s="81">
        <v>111</v>
      </c>
      <c r="E329" s="70">
        <v>0</v>
      </c>
      <c r="F329" s="70">
        <v>0</v>
      </c>
      <c r="G329" s="71">
        <v>0</v>
      </c>
      <c r="H329" s="70">
        <v>20</v>
      </c>
      <c r="I329" s="71">
        <v>20</v>
      </c>
      <c r="J329" s="71"/>
      <c r="K329" s="71"/>
      <c r="L329" s="134"/>
      <c r="M329" s="134"/>
    </row>
    <row r="330" spans="1:13" ht="17.25" thickTop="1" thickBot="1" x14ac:dyDescent="0.3">
      <c r="A330" s="25"/>
      <c r="B330" s="115"/>
      <c r="C330" s="116" t="s">
        <v>177</v>
      </c>
      <c r="D330" s="81">
        <v>111</v>
      </c>
      <c r="E330" s="70">
        <v>30.81</v>
      </c>
      <c r="F330" s="70">
        <v>0</v>
      </c>
      <c r="G330" s="71">
        <v>35</v>
      </c>
      <c r="H330" s="70">
        <v>15</v>
      </c>
      <c r="I330" s="71">
        <v>15</v>
      </c>
      <c r="J330" s="71"/>
      <c r="K330" s="71"/>
    </row>
    <row r="331" spans="1:13" ht="17.25" thickTop="1" thickBot="1" x14ac:dyDescent="0.3">
      <c r="A331" s="25"/>
      <c r="B331" s="115"/>
      <c r="C331" s="116" t="s">
        <v>178</v>
      </c>
      <c r="D331" s="81">
        <v>111</v>
      </c>
      <c r="E331" s="70">
        <v>0</v>
      </c>
      <c r="F331" s="70">
        <v>29.91</v>
      </c>
      <c r="G331" s="71">
        <v>0</v>
      </c>
      <c r="H331" s="70">
        <v>0</v>
      </c>
      <c r="I331" s="71">
        <v>0</v>
      </c>
      <c r="J331" s="71"/>
      <c r="K331" s="71"/>
    </row>
    <row r="332" spans="1:13" ht="17.25" thickTop="1" thickBot="1" x14ac:dyDescent="0.3">
      <c r="A332" s="25"/>
      <c r="B332" s="115"/>
      <c r="C332" s="116" t="s">
        <v>175</v>
      </c>
      <c r="D332" s="114">
        <v>41</v>
      </c>
      <c r="E332" s="70">
        <v>0</v>
      </c>
      <c r="F332" s="70">
        <v>0</v>
      </c>
      <c r="G332" s="71">
        <v>130</v>
      </c>
      <c r="H332" s="70">
        <v>50</v>
      </c>
      <c r="I332" s="71">
        <v>50</v>
      </c>
      <c r="J332" s="71"/>
      <c r="K332" s="71"/>
    </row>
    <row r="333" spans="1:13" ht="17.25" thickTop="1" thickBot="1" x14ac:dyDescent="0.3">
      <c r="A333" s="25"/>
      <c r="B333" s="115"/>
      <c r="C333" s="116" t="s">
        <v>177</v>
      </c>
      <c r="D333" s="114">
        <v>41</v>
      </c>
      <c r="E333" s="70">
        <v>5.18</v>
      </c>
      <c r="F333" s="70">
        <v>0</v>
      </c>
      <c r="G333" s="71">
        <v>40</v>
      </c>
      <c r="H333" s="70">
        <v>40</v>
      </c>
      <c r="I333" s="71">
        <v>20</v>
      </c>
      <c r="J333" s="71"/>
      <c r="K333" s="71"/>
    </row>
    <row r="334" spans="1:13" ht="17.25" thickTop="1" thickBot="1" x14ac:dyDescent="0.3">
      <c r="A334" s="25"/>
      <c r="B334" s="115"/>
      <c r="C334" s="116" t="s">
        <v>181</v>
      </c>
      <c r="D334" s="114">
        <v>41</v>
      </c>
      <c r="E334" s="70">
        <v>12.6</v>
      </c>
      <c r="F334" s="70">
        <v>0</v>
      </c>
      <c r="G334" s="71">
        <v>100</v>
      </c>
      <c r="H334" s="70">
        <v>50</v>
      </c>
      <c r="I334" s="71">
        <v>50</v>
      </c>
      <c r="J334" s="71"/>
      <c r="K334" s="71"/>
    </row>
    <row r="335" spans="1:13" ht="17.25" thickTop="1" thickBot="1" x14ac:dyDescent="0.3">
      <c r="A335" s="56"/>
      <c r="B335" s="56"/>
      <c r="C335" s="57" t="s">
        <v>194</v>
      </c>
      <c r="D335" s="56"/>
      <c r="E335" s="58">
        <v>0</v>
      </c>
      <c r="F335" s="58">
        <v>0</v>
      </c>
      <c r="G335" s="59">
        <v>60</v>
      </c>
      <c r="H335" s="58">
        <v>60</v>
      </c>
      <c r="I335" s="59">
        <v>50</v>
      </c>
      <c r="J335" s="59">
        <v>50</v>
      </c>
      <c r="K335" s="59">
        <v>50</v>
      </c>
    </row>
    <row r="336" spans="1:13" ht="17.25" thickTop="1" thickBot="1" x14ac:dyDescent="0.3">
      <c r="A336" s="25"/>
      <c r="B336" s="115" t="s">
        <v>119</v>
      </c>
      <c r="C336" s="116" t="s">
        <v>346</v>
      </c>
      <c r="D336" s="119">
        <v>41</v>
      </c>
      <c r="E336" s="70">
        <v>0</v>
      </c>
      <c r="F336" s="70">
        <v>0</v>
      </c>
      <c r="G336" s="71">
        <v>60</v>
      </c>
      <c r="H336" s="70">
        <v>60</v>
      </c>
      <c r="I336" s="71">
        <v>50</v>
      </c>
      <c r="J336" s="71"/>
      <c r="K336" s="71"/>
    </row>
    <row r="337" spans="1:13" ht="17.25" thickTop="1" thickBot="1" x14ac:dyDescent="0.3">
      <c r="A337" s="56"/>
      <c r="B337" s="56"/>
      <c r="C337" s="57" t="s">
        <v>211</v>
      </c>
      <c r="D337" s="56">
        <v>41</v>
      </c>
      <c r="E337" s="58">
        <v>0</v>
      </c>
      <c r="F337" s="58">
        <v>0</v>
      </c>
      <c r="G337" s="59">
        <v>600</v>
      </c>
      <c r="H337" s="58">
        <v>300</v>
      </c>
      <c r="I337" s="59">
        <v>200</v>
      </c>
      <c r="J337" s="59">
        <v>200</v>
      </c>
      <c r="K337" s="59"/>
    </row>
    <row r="338" spans="1:13" ht="17.25" thickTop="1" thickBot="1" x14ac:dyDescent="0.3">
      <c r="A338" s="25"/>
      <c r="B338" s="39" t="s">
        <v>124</v>
      </c>
      <c r="C338" s="24" t="s">
        <v>352</v>
      </c>
      <c r="D338" s="120">
        <v>41</v>
      </c>
      <c r="E338" s="70">
        <v>0</v>
      </c>
      <c r="F338" s="70">
        <v>0</v>
      </c>
      <c r="G338" s="71">
        <v>50</v>
      </c>
      <c r="H338" s="70">
        <v>50</v>
      </c>
      <c r="I338" s="71">
        <v>50</v>
      </c>
      <c r="J338" s="71"/>
      <c r="K338" s="71"/>
      <c r="L338" s="72"/>
      <c r="M338" s="72"/>
    </row>
    <row r="339" spans="1:13" ht="17.25" thickTop="1" thickBot="1" x14ac:dyDescent="0.3">
      <c r="A339" s="25"/>
      <c r="B339" s="115"/>
      <c r="C339" s="116" t="s">
        <v>351</v>
      </c>
      <c r="D339" s="114">
        <v>41</v>
      </c>
      <c r="E339" s="70">
        <v>0</v>
      </c>
      <c r="F339" s="70">
        <v>0</v>
      </c>
      <c r="G339" s="71">
        <v>50</v>
      </c>
      <c r="H339" s="70">
        <v>50</v>
      </c>
      <c r="I339" s="71">
        <v>50</v>
      </c>
      <c r="J339" s="71"/>
      <c r="K339" s="71"/>
    </row>
    <row r="340" spans="1:13" ht="17.25" thickTop="1" thickBot="1" x14ac:dyDescent="0.3">
      <c r="A340" s="25"/>
      <c r="B340" s="115"/>
      <c r="C340" s="116" t="s">
        <v>221</v>
      </c>
      <c r="D340" s="114">
        <v>41</v>
      </c>
      <c r="E340" s="70">
        <v>0</v>
      </c>
      <c r="F340" s="70">
        <v>0</v>
      </c>
      <c r="G340" s="71">
        <v>500</v>
      </c>
      <c r="H340" s="70">
        <v>200</v>
      </c>
      <c r="I340" s="71">
        <v>100</v>
      </c>
      <c r="J340" s="71"/>
      <c r="K340" s="71"/>
    </row>
    <row r="341" spans="1:13" ht="17.25" thickTop="1" thickBot="1" x14ac:dyDescent="0.3">
      <c r="A341" s="52" t="s">
        <v>366</v>
      </c>
      <c r="B341" s="53"/>
      <c r="C341" s="220" t="s">
        <v>367</v>
      </c>
      <c r="D341" s="221"/>
      <c r="E341" s="54">
        <v>0</v>
      </c>
      <c r="F341" s="54">
        <v>0</v>
      </c>
      <c r="G341" s="55">
        <v>50</v>
      </c>
      <c r="H341" s="54">
        <v>50</v>
      </c>
      <c r="I341" s="55">
        <v>50</v>
      </c>
      <c r="J341" s="55">
        <v>50</v>
      </c>
      <c r="K341" s="55">
        <v>50</v>
      </c>
    </row>
    <row r="342" spans="1:13" ht="17.25" thickTop="1" thickBot="1" x14ac:dyDescent="0.3">
      <c r="A342" s="56"/>
      <c r="B342" s="56"/>
      <c r="C342" s="57" t="s">
        <v>211</v>
      </c>
      <c r="D342" s="56">
        <v>41</v>
      </c>
      <c r="E342" s="58">
        <v>0</v>
      </c>
      <c r="F342" s="58">
        <v>0</v>
      </c>
      <c r="G342" s="59">
        <v>50</v>
      </c>
      <c r="H342" s="58">
        <v>50</v>
      </c>
      <c r="I342" s="59">
        <v>50</v>
      </c>
      <c r="J342" s="59">
        <v>50</v>
      </c>
      <c r="K342" s="59">
        <v>50</v>
      </c>
    </row>
    <row r="343" spans="1:13" ht="17.25" thickTop="1" thickBot="1" x14ac:dyDescent="0.3">
      <c r="A343" s="25"/>
      <c r="B343" s="39" t="s">
        <v>113</v>
      </c>
      <c r="C343" s="24" t="s">
        <v>230</v>
      </c>
      <c r="D343" s="114">
        <v>41</v>
      </c>
      <c r="E343" s="70">
        <v>0</v>
      </c>
      <c r="F343" s="70">
        <v>0</v>
      </c>
      <c r="G343" s="71">
        <v>50</v>
      </c>
      <c r="H343" s="70">
        <v>50</v>
      </c>
      <c r="I343" s="71">
        <v>50</v>
      </c>
      <c r="J343" s="71"/>
      <c r="K343" s="71"/>
    </row>
    <row r="344" spans="1:13" ht="17.25" thickTop="1" thickBot="1" x14ac:dyDescent="0.3">
      <c r="A344" s="52" t="s">
        <v>368</v>
      </c>
      <c r="B344" s="53"/>
      <c r="C344" s="220" t="s">
        <v>369</v>
      </c>
      <c r="D344" s="221"/>
      <c r="E344" s="54">
        <v>2575.04</v>
      </c>
      <c r="F344" s="54">
        <f>F345+F353+F358+F361+F363</f>
        <v>2639.4</v>
      </c>
      <c r="G344" s="55">
        <v>3400</v>
      </c>
      <c r="H344" s="54">
        <f>H345+H353+H358+H361+H363</f>
        <v>4965</v>
      </c>
      <c r="I344" s="55">
        <f>I345+I353+I358+I361+I363</f>
        <v>5320</v>
      </c>
      <c r="J344" s="55">
        <v>5320</v>
      </c>
      <c r="K344" s="55">
        <v>5320</v>
      </c>
    </row>
    <row r="345" spans="1:13" ht="17.25" thickTop="1" thickBot="1" x14ac:dyDescent="0.3">
      <c r="A345" s="56"/>
      <c r="B345" s="56"/>
      <c r="C345" s="57" t="s">
        <v>118</v>
      </c>
      <c r="D345" s="56">
        <v>41</v>
      </c>
      <c r="E345" s="58">
        <v>374.91999999999996</v>
      </c>
      <c r="F345" s="58">
        <f>F346+F348+F349+F350+F351+F352</f>
        <v>455.38</v>
      </c>
      <c r="G345" s="59">
        <v>500</v>
      </c>
      <c r="H345" s="58">
        <f>H346+H348+H349+H350+H351+H352</f>
        <v>750</v>
      </c>
      <c r="I345" s="59">
        <f>I346+I348+I349+I350+I351+I352</f>
        <v>1000</v>
      </c>
      <c r="J345" s="59">
        <v>1000</v>
      </c>
      <c r="K345" s="59">
        <v>1000</v>
      </c>
    </row>
    <row r="346" spans="1:13" ht="17.25" thickTop="1" thickBot="1" x14ac:dyDescent="0.3">
      <c r="A346" s="77"/>
      <c r="B346" s="75" t="s">
        <v>113</v>
      </c>
      <c r="C346" s="76" t="s">
        <v>370</v>
      </c>
      <c r="D346" s="77">
        <v>41</v>
      </c>
      <c r="E346" s="78">
        <v>0</v>
      </c>
      <c r="F346" s="78">
        <v>37.5</v>
      </c>
      <c r="G346" s="79">
        <v>100</v>
      </c>
      <c r="H346" s="78">
        <v>250</v>
      </c>
      <c r="I346" s="79">
        <v>250</v>
      </c>
      <c r="J346" s="79"/>
      <c r="K346" s="79"/>
      <c r="L346" s="88"/>
      <c r="M346" s="88"/>
    </row>
    <row r="347" spans="1:13" ht="17.25" thickTop="1" thickBot="1" x14ac:dyDescent="0.3">
      <c r="A347" s="75"/>
      <c r="B347" s="75" t="s">
        <v>119</v>
      </c>
      <c r="C347" s="76" t="s">
        <v>125</v>
      </c>
      <c r="D347" s="77">
        <v>41</v>
      </c>
      <c r="E347" s="78">
        <v>113.6</v>
      </c>
      <c r="F347" s="78">
        <v>0</v>
      </c>
      <c r="G347" s="79">
        <v>0</v>
      </c>
      <c r="H347" s="78">
        <v>0</v>
      </c>
      <c r="I347" s="79">
        <v>0</v>
      </c>
      <c r="J347" s="79"/>
      <c r="K347" s="79"/>
      <c r="L347" s="80"/>
      <c r="M347" s="80"/>
    </row>
    <row r="348" spans="1:13" ht="17.25" thickTop="1" thickBot="1" x14ac:dyDescent="0.3">
      <c r="A348" s="75"/>
      <c r="B348" s="75" t="s">
        <v>124</v>
      </c>
      <c r="C348" s="76" t="s">
        <v>371</v>
      </c>
      <c r="D348" s="77">
        <v>41</v>
      </c>
      <c r="E348" s="78">
        <v>0</v>
      </c>
      <c r="F348" s="78">
        <v>103.6</v>
      </c>
      <c r="G348" s="79">
        <v>150</v>
      </c>
      <c r="H348" s="78">
        <v>150</v>
      </c>
      <c r="I348" s="79">
        <v>100</v>
      </c>
      <c r="J348" s="79"/>
      <c r="K348" s="79"/>
      <c r="L348" s="80"/>
      <c r="M348" s="80"/>
    </row>
    <row r="349" spans="1:13" ht="17.25" thickTop="1" thickBot="1" x14ac:dyDescent="0.3">
      <c r="A349" s="25"/>
      <c r="B349" s="39" t="s">
        <v>129</v>
      </c>
      <c r="C349" s="24" t="s">
        <v>132</v>
      </c>
      <c r="D349" s="114">
        <v>41</v>
      </c>
      <c r="E349" s="70">
        <v>159.04</v>
      </c>
      <c r="F349" s="70">
        <v>195.34</v>
      </c>
      <c r="G349" s="71">
        <v>100</v>
      </c>
      <c r="H349" s="70">
        <v>200</v>
      </c>
      <c r="I349" s="71">
        <v>350</v>
      </c>
      <c r="J349" s="71"/>
      <c r="K349" s="71"/>
    </row>
    <row r="350" spans="1:13" ht="17.25" thickTop="1" thickBot="1" x14ac:dyDescent="0.3">
      <c r="A350" s="25"/>
      <c r="B350" s="39" t="s">
        <v>131</v>
      </c>
      <c r="C350" s="24" t="s">
        <v>134</v>
      </c>
      <c r="D350" s="114">
        <v>41</v>
      </c>
      <c r="E350" s="70">
        <v>14.28</v>
      </c>
      <c r="F350" s="70">
        <v>11.09</v>
      </c>
      <c r="G350" s="71">
        <v>50</v>
      </c>
      <c r="H350" s="70">
        <v>50</v>
      </c>
      <c r="I350" s="71">
        <v>50</v>
      </c>
      <c r="J350" s="71"/>
      <c r="K350" s="71"/>
    </row>
    <row r="351" spans="1:13" ht="17.25" thickTop="1" thickBot="1" x14ac:dyDescent="0.3">
      <c r="A351" s="25"/>
      <c r="B351" s="39" t="s">
        <v>133</v>
      </c>
      <c r="C351" s="24" t="s">
        <v>136</v>
      </c>
      <c r="D351" s="114">
        <v>41</v>
      </c>
      <c r="E351" s="70">
        <v>34.08</v>
      </c>
      <c r="F351" s="70">
        <v>41.73</v>
      </c>
      <c r="G351" s="71">
        <v>50</v>
      </c>
      <c r="H351" s="70">
        <v>50</v>
      </c>
      <c r="I351" s="71">
        <v>100</v>
      </c>
      <c r="J351" s="71"/>
      <c r="K351" s="71"/>
    </row>
    <row r="352" spans="1:13" ht="17.25" thickTop="1" thickBot="1" x14ac:dyDescent="0.3">
      <c r="A352" s="25"/>
      <c r="B352" s="39" t="s">
        <v>135</v>
      </c>
      <c r="C352" s="24" t="s">
        <v>140</v>
      </c>
      <c r="D352" s="114">
        <v>41</v>
      </c>
      <c r="E352" s="70">
        <v>53.92</v>
      </c>
      <c r="F352" s="70">
        <v>66.12</v>
      </c>
      <c r="G352" s="71">
        <v>50</v>
      </c>
      <c r="H352" s="70">
        <v>50</v>
      </c>
      <c r="I352" s="71">
        <v>150</v>
      </c>
      <c r="J352" s="71"/>
      <c r="K352" s="71"/>
    </row>
    <row r="353" spans="1:13" ht="17.25" thickTop="1" thickBot="1" x14ac:dyDescent="0.3">
      <c r="A353" s="56"/>
      <c r="B353" s="56"/>
      <c r="C353" s="57" t="s">
        <v>164</v>
      </c>
      <c r="D353" s="56">
        <v>41</v>
      </c>
      <c r="E353" s="58">
        <v>96.12</v>
      </c>
      <c r="F353" s="58">
        <v>196.23</v>
      </c>
      <c r="G353" s="59">
        <v>400</v>
      </c>
      <c r="H353" s="58">
        <f>H354+H355+H356+H357</f>
        <v>565</v>
      </c>
      <c r="I353" s="59">
        <f>I354+I355+I356+I357</f>
        <v>570</v>
      </c>
      <c r="J353" s="59">
        <v>570</v>
      </c>
      <c r="K353" s="59">
        <v>570</v>
      </c>
    </row>
    <row r="354" spans="1:13" ht="17.25" thickTop="1" thickBot="1" x14ac:dyDescent="0.3">
      <c r="A354" s="75"/>
      <c r="B354" s="75" t="s">
        <v>137</v>
      </c>
      <c r="C354" s="76" t="s">
        <v>172</v>
      </c>
      <c r="D354" s="77">
        <v>41</v>
      </c>
      <c r="E354" s="78">
        <v>0</v>
      </c>
      <c r="F354" s="78">
        <v>0</v>
      </c>
      <c r="G354" s="79">
        <v>50</v>
      </c>
      <c r="H354" s="78">
        <v>50</v>
      </c>
      <c r="I354" s="79">
        <v>50</v>
      </c>
      <c r="J354" s="79"/>
      <c r="K354" s="79"/>
      <c r="L354" s="80"/>
      <c r="M354" s="80"/>
    </row>
    <row r="355" spans="1:13" ht="17.25" thickTop="1" thickBot="1" x14ac:dyDescent="0.3">
      <c r="A355" s="25"/>
      <c r="B355" s="39" t="s">
        <v>139</v>
      </c>
      <c r="C355" s="24" t="s">
        <v>181</v>
      </c>
      <c r="D355" s="114">
        <v>41</v>
      </c>
      <c r="E355" s="70">
        <v>96.12</v>
      </c>
      <c r="F355" s="70">
        <v>196.23</v>
      </c>
      <c r="G355" s="71">
        <v>250</v>
      </c>
      <c r="H355" s="70">
        <v>400</v>
      </c>
      <c r="I355" s="71">
        <v>400</v>
      </c>
      <c r="J355" s="71"/>
      <c r="K355" s="71"/>
      <c r="L355" s="72"/>
      <c r="M355" s="72"/>
    </row>
    <row r="356" spans="1:13" ht="17.25" thickTop="1" thickBot="1" x14ac:dyDescent="0.3">
      <c r="A356" s="25"/>
      <c r="B356" s="39" t="s">
        <v>142</v>
      </c>
      <c r="C356" s="24" t="s">
        <v>340</v>
      </c>
      <c r="D356" s="114">
        <v>41</v>
      </c>
      <c r="E356" s="70">
        <v>0</v>
      </c>
      <c r="F356" s="70">
        <v>0</v>
      </c>
      <c r="G356" s="71">
        <v>0</v>
      </c>
      <c r="H356" s="70">
        <v>15</v>
      </c>
      <c r="I356" s="71">
        <v>20</v>
      </c>
      <c r="J356" s="71"/>
      <c r="K356" s="71"/>
      <c r="L356" s="72"/>
      <c r="M356" s="72"/>
    </row>
    <row r="357" spans="1:13" ht="17.25" thickTop="1" thickBot="1" x14ac:dyDescent="0.3">
      <c r="A357" s="25"/>
      <c r="B357" s="39" t="s">
        <v>148</v>
      </c>
      <c r="C357" s="24" t="s">
        <v>191</v>
      </c>
      <c r="D357" s="114">
        <v>41</v>
      </c>
      <c r="E357" s="70">
        <v>0</v>
      </c>
      <c r="F357" s="70">
        <v>0</v>
      </c>
      <c r="G357" s="71">
        <v>100</v>
      </c>
      <c r="H357" s="70">
        <v>100</v>
      </c>
      <c r="I357" s="71">
        <v>100</v>
      </c>
      <c r="J357" s="71"/>
      <c r="K357" s="71"/>
    </row>
    <row r="358" spans="1:13" ht="17.25" thickTop="1" thickBot="1" x14ac:dyDescent="0.3">
      <c r="A358" s="56"/>
      <c r="B358" s="56"/>
      <c r="C358" s="57" t="s">
        <v>194</v>
      </c>
      <c r="D358" s="56">
        <v>41</v>
      </c>
      <c r="E358" s="58">
        <v>303</v>
      </c>
      <c r="F358" s="58">
        <f>F359+F360</f>
        <v>224.31</v>
      </c>
      <c r="G358" s="59">
        <v>700</v>
      </c>
      <c r="H358" s="58">
        <v>700</v>
      </c>
      <c r="I358" s="59">
        <v>500</v>
      </c>
      <c r="J358" s="59">
        <v>500</v>
      </c>
      <c r="K358" s="59">
        <v>500</v>
      </c>
      <c r="L358" s="4"/>
      <c r="M358" s="4"/>
    </row>
    <row r="359" spans="1:13" ht="17.25" thickTop="1" thickBot="1" x14ac:dyDescent="0.3">
      <c r="A359" s="25"/>
      <c r="B359" s="39" t="s">
        <v>152</v>
      </c>
      <c r="C359" s="24" t="s">
        <v>346</v>
      </c>
      <c r="D359" s="114">
        <v>41</v>
      </c>
      <c r="E359" s="117">
        <v>54.33</v>
      </c>
      <c r="F359" s="117">
        <v>42.78</v>
      </c>
      <c r="G359" s="71">
        <v>100</v>
      </c>
      <c r="H359" s="70">
        <v>100</v>
      </c>
      <c r="I359" s="71">
        <v>100</v>
      </c>
      <c r="J359" s="71"/>
      <c r="K359" s="71"/>
    </row>
    <row r="360" spans="1:13" ht="17.25" thickTop="1" thickBot="1" x14ac:dyDescent="0.3">
      <c r="A360" s="25"/>
      <c r="B360" s="39" t="s">
        <v>158</v>
      </c>
      <c r="C360" s="24" t="s">
        <v>196</v>
      </c>
      <c r="D360" s="114">
        <v>41</v>
      </c>
      <c r="E360" s="117">
        <v>248.67</v>
      </c>
      <c r="F360" s="117">
        <v>181.53</v>
      </c>
      <c r="G360" s="71">
        <v>600</v>
      </c>
      <c r="H360" s="70">
        <v>600</v>
      </c>
      <c r="I360" s="71">
        <v>400</v>
      </c>
      <c r="J360" s="71"/>
      <c r="K360" s="71"/>
    </row>
    <row r="361" spans="1:13" ht="17.25" thickTop="1" thickBot="1" x14ac:dyDescent="0.3">
      <c r="A361" s="56"/>
      <c r="B361" s="56"/>
      <c r="C361" s="57" t="s">
        <v>343</v>
      </c>
      <c r="D361" s="56">
        <v>41</v>
      </c>
      <c r="E361" s="58">
        <v>0</v>
      </c>
      <c r="F361" s="58">
        <v>171.48</v>
      </c>
      <c r="G361" s="59">
        <v>250</v>
      </c>
      <c r="H361" s="58">
        <v>400</v>
      </c>
      <c r="I361" s="59">
        <v>400</v>
      </c>
      <c r="J361" s="59">
        <v>400</v>
      </c>
      <c r="K361" s="59">
        <v>400</v>
      </c>
      <c r="L361" s="4"/>
      <c r="M361" s="4"/>
    </row>
    <row r="362" spans="1:13" ht="17.25" thickTop="1" thickBot="1" x14ac:dyDescent="0.3">
      <c r="A362" s="25"/>
      <c r="B362" s="39" t="s">
        <v>160</v>
      </c>
      <c r="C362" s="24" t="s">
        <v>205</v>
      </c>
      <c r="D362" s="114">
        <v>41</v>
      </c>
      <c r="E362" s="70">
        <v>0</v>
      </c>
      <c r="F362" s="70">
        <v>171.48</v>
      </c>
      <c r="G362" s="71">
        <v>250</v>
      </c>
      <c r="H362" s="70">
        <v>400</v>
      </c>
      <c r="I362" s="71">
        <v>400</v>
      </c>
      <c r="J362" s="71"/>
      <c r="K362" s="71"/>
    </row>
    <row r="363" spans="1:13" ht="17.25" thickTop="1" thickBot="1" x14ac:dyDescent="0.3">
      <c r="A363" s="56"/>
      <c r="B363" s="56"/>
      <c r="C363" s="57" t="s">
        <v>211</v>
      </c>
      <c r="D363" s="56">
        <v>41</v>
      </c>
      <c r="E363" s="58">
        <v>1801</v>
      </c>
      <c r="F363" s="58">
        <f>F364+F365</f>
        <v>1592</v>
      </c>
      <c r="G363" s="59">
        <v>1550</v>
      </c>
      <c r="H363" s="58">
        <v>2550</v>
      </c>
      <c r="I363" s="59">
        <v>2850</v>
      </c>
      <c r="J363" s="59">
        <v>2850</v>
      </c>
      <c r="K363" s="59">
        <v>2850</v>
      </c>
      <c r="L363" s="4"/>
      <c r="M363" s="4"/>
    </row>
    <row r="364" spans="1:13" ht="17.25" thickTop="1" thickBot="1" x14ac:dyDescent="0.3">
      <c r="A364" s="75"/>
      <c r="B364" s="75" t="s">
        <v>165</v>
      </c>
      <c r="C364" s="76" t="s">
        <v>221</v>
      </c>
      <c r="D364" s="77">
        <v>41</v>
      </c>
      <c r="E364" s="78">
        <v>0</v>
      </c>
      <c r="F364" s="78">
        <v>16</v>
      </c>
      <c r="G364" s="79">
        <v>50</v>
      </c>
      <c r="H364" s="78">
        <v>50</v>
      </c>
      <c r="I364" s="79">
        <v>50</v>
      </c>
      <c r="J364" s="79"/>
      <c r="K364" s="79"/>
      <c r="L364" s="80"/>
      <c r="M364" s="80"/>
    </row>
    <row r="365" spans="1:13" ht="17.25" thickTop="1" thickBot="1" x14ac:dyDescent="0.3">
      <c r="A365" s="25"/>
      <c r="B365" s="39" t="s">
        <v>167</v>
      </c>
      <c r="C365" s="24" t="s">
        <v>251</v>
      </c>
      <c r="D365" s="114">
        <v>41</v>
      </c>
      <c r="E365" s="70">
        <v>1801</v>
      </c>
      <c r="F365" s="70">
        <v>1576</v>
      </c>
      <c r="G365" s="71">
        <v>1500</v>
      </c>
      <c r="H365" s="70">
        <v>2500</v>
      </c>
      <c r="I365" s="71">
        <v>2800</v>
      </c>
      <c r="J365" s="71"/>
      <c r="K365" s="71"/>
    </row>
    <row r="366" spans="1:13" ht="17.25" thickTop="1" thickBot="1" x14ac:dyDescent="0.3">
      <c r="A366" s="52" t="s">
        <v>372</v>
      </c>
      <c r="B366" s="53"/>
      <c r="C366" s="220" t="s">
        <v>373</v>
      </c>
      <c r="D366" s="221"/>
      <c r="E366" s="54">
        <v>0</v>
      </c>
      <c r="F366" s="54">
        <v>0</v>
      </c>
      <c r="G366" s="55">
        <v>230</v>
      </c>
      <c r="H366" s="54">
        <v>230</v>
      </c>
      <c r="I366" s="55">
        <v>150</v>
      </c>
      <c r="J366" s="55">
        <v>150</v>
      </c>
      <c r="K366" s="55">
        <v>150</v>
      </c>
      <c r="L366" s="4"/>
      <c r="M366" s="4"/>
    </row>
    <row r="367" spans="1:13" ht="17.25" thickTop="1" thickBot="1" x14ac:dyDescent="0.3">
      <c r="A367" s="56"/>
      <c r="B367" s="56"/>
      <c r="C367" s="57" t="s">
        <v>164</v>
      </c>
      <c r="D367" s="56">
        <v>41</v>
      </c>
      <c r="E367" s="58">
        <v>0</v>
      </c>
      <c r="F367" s="58">
        <v>0</v>
      </c>
      <c r="G367" s="59">
        <v>200</v>
      </c>
      <c r="H367" s="58">
        <v>200</v>
      </c>
      <c r="I367" s="59">
        <v>100</v>
      </c>
      <c r="J367" s="59">
        <v>100</v>
      </c>
      <c r="K367" s="59">
        <v>100</v>
      </c>
      <c r="L367" s="4"/>
      <c r="M367" s="4"/>
    </row>
    <row r="368" spans="1:13" ht="17.25" thickTop="1" thickBot="1" x14ac:dyDescent="0.3">
      <c r="A368" s="25"/>
      <c r="B368" s="39" t="s">
        <v>113</v>
      </c>
      <c r="C368" s="24" t="s">
        <v>181</v>
      </c>
      <c r="D368" s="114">
        <v>41</v>
      </c>
      <c r="E368" s="117">
        <v>0</v>
      </c>
      <c r="F368" s="70">
        <v>0</v>
      </c>
      <c r="G368" s="71">
        <v>200</v>
      </c>
      <c r="H368" s="70">
        <v>200</v>
      </c>
      <c r="I368" s="71">
        <v>100</v>
      </c>
      <c r="J368" s="71"/>
      <c r="K368" s="71"/>
    </row>
    <row r="369" spans="1:13" ht="17.25" thickTop="1" thickBot="1" x14ac:dyDescent="0.3">
      <c r="A369" s="56"/>
      <c r="B369" s="56"/>
      <c r="C369" s="57" t="s">
        <v>211</v>
      </c>
      <c r="D369" s="56">
        <v>41</v>
      </c>
      <c r="E369" s="58">
        <v>0</v>
      </c>
      <c r="F369" s="58">
        <v>0</v>
      </c>
      <c r="G369" s="59">
        <v>30</v>
      </c>
      <c r="H369" s="58">
        <v>30</v>
      </c>
      <c r="I369" s="59">
        <v>50</v>
      </c>
      <c r="J369" s="59">
        <v>50</v>
      </c>
      <c r="K369" s="59">
        <v>50</v>
      </c>
      <c r="L369" s="4"/>
      <c r="M369" s="4"/>
    </row>
    <row r="370" spans="1:13" ht="17.25" thickTop="1" thickBot="1" x14ac:dyDescent="0.3">
      <c r="A370" s="25"/>
      <c r="B370" s="39" t="s">
        <v>119</v>
      </c>
      <c r="C370" s="24" t="s">
        <v>220</v>
      </c>
      <c r="D370" s="114">
        <v>41</v>
      </c>
      <c r="E370" s="70">
        <v>0</v>
      </c>
      <c r="F370" s="70">
        <v>0</v>
      </c>
      <c r="G370" s="71">
        <v>30</v>
      </c>
      <c r="H370" s="70">
        <v>30</v>
      </c>
      <c r="I370" s="71">
        <v>50</v>
      </c>
      <c r="J370" s="71"/>
      <c r="K370" s="71"/>
    </row>
    <row r="371" spans="1:13" ht="17.25" thickTop="1" thickBot="1" x14ac:dyDescent="0.3">
      <c r="A371" s="52" t="s">
        <v>374</v>
      </c>
      <c r="B371" s="53"/>
      <c r="C371" s="220" t="s">
        <v>375</v>
      </c>
      <c r="D371" s="221"/>
      <c r="E371" s="54">
        <v>2021.54</v>
      </c>
      <c r="F371" s="54">
        <f>F372+F375+F377+F379</f>
        <v>2354.6799999999998</v>
      </c>
      <c r="G371" s="55">
        <v>3700</v>
      </c>
      <c r="H371" s="54">
        <f>H372+H375+H377+H379</f>
        <v>3400</v>
      </c>
      <c r="I371" s="55">
        <f>I372+I375+I377+I379</f>
        <v>3600</v>
      </c>
      <c r="J371" s="55">
        <v>3600</v>
      </c>
      <c r="K371" s="55">
        <v>3600</v>
      </c>
      <c r="L371" s="4"/>
      <c r="M371" s="4"/>
    </row>
    <row r="372" spans="1:13" ht="17.25" thickTop="1" thickBot="1" x14ac:dyDescent="0.3">
      <c r="A372" s="56"/>
      <c r="B372" s="56"/>
      <c r="C372" s="57" t="s">
        <v>147</v>
      </c>
      <c r="D372" s="56">
        <v>41</v>
      </c>
      <c r="E372" s="58">
        <v>1693.34</v>
      </c>
      <c r="F372" s="58">
        <v>1304.82</v>
      </c>
      <c r="G372" s="59">
        <v>2500</v>
      </c>
      <c r="H372" s="58">
        <v>2500</v>
      </c>
      <c r="I372" s="59">
        <v>3000</v>
      </c>
      <c r="J372" s="59">
        <v>3000</v>
      </c>
      <c r="K372" s="59">
        <v>3000</v>
      </c>
      <c r="L372" s="4"/>
      <c r="M372" s="4"/>
    </row>
    <row r="373" spans="1:13" ht="17.25" thickTop="1" thickBot="1" x14ac:dyDescent="0.3">
      <c r="A373" s="20"/>
      <c r="B373" s="39" t="s">
        <v>113</v>
      </c>
      <c r="C373" s="19" t="s">
        <v>149</v>
      </c>
      <c r="D373" s="39">
        <v>41</v>
      </c>
      <c r="E373" s="121">
        <v>1693.34</v>
      </c>
      <c r="F373" s="121">
        <v>1304.82</v>
      </c>
      <c r="G373" s="74">
        <v>2500</v>
      </c>
      <c r="H373" s="73">
        <v>2500</v>
      </c>
      <c r="I373" s="74">
        <v>3000</v>
      </c>
      <c r="J373" s="74"/>
      <c r="K373" s="74"/>
      <c r="L373" s="4"/>
      <c r="M373" s="4"/>
    </row>
    <row r="374" spans="1:13" ht="17.25" thickTop="1" thickBot="1" x14ac:dyDescent="0.3">
      <c r="A374" s="25"/>
      <c r="B374" s="115"/>
      <c r="C374" s="116" t="s">
        <v>150</v>
      </c>
      <c r="D374" s="114">
        <v>41</v>
      </c>
      <c r="E374" s="117">
        <v>1693.34</v>
      </c>
      <c r="F374" s="117">
        <v>1304.82</v>
      </c>
      <c r="G374" s="71">
        <v>2500</v>
      </c>
      <c r="H374" s="70">
        <v>2500</v>
      </c>
      <c r="I374" s="71">
        <v>3000</v>
      </c>
      <c r="J374" s="71"/>
      <c r="K374" s="71"/>
    </row>
    <row r="375" spans="1:13" ht="17.25" thickTop="1" thickBot="1" x14ac:dyDescent="0.3">
      <c r="A375" s="56"/>
      <c r="B375" s="56"/>
      <c r="C375" s="122" t="s">
        <v>164</v>
      </c>
      <c r="D375" s="56">
        <v>41</v>
      </c>
      <c r="E375" s="58">
        <v>0</v>
      </c>
      <c r="F375" s="58">
        <v>253.28</v>
      </c>
      <c r="G375" s="59">
        <v>500</v>
      </c>
      <c r="H375" s="58">
        <v>200</v>
      </c>
      <c r="I375" s="59">
        <v>200</v>
      </c>
      <c r="J375" s="59">
        <v>200</v>
      </c>
      <c r="K375" s="59">
        <v>200</v>
      </c>
      <c r="L375" s="4"/>
      <c r="M375" s="4"/>
    </row>
    <row r="376" spans="1:13" ht="17.25" thickTop="1" thickBot="1" x14ac:dyDescent="0.3">
      <c r="A376" s="25"/>
      <c r="B376" s="115" t="s">
        <v>119</v>
      </c>
      <c r="C376" s="116" t="s">
        <v>181</v>
      </c>
      <c r="D376" s="114">
        <v>41</v>
      </c>
      <c r="E376" s="70">
        <v>0</v>
      </c>
      <c r="F376" s="70">
        <v>253.28</v>
      </c>
      <c r="G376" s="71">
        <v>500</v>
      </c>
      <c r="H376" s="70">
        <v>200</v>
      </c>
      <c r="I376" s="71">
        <v>200</v>
      </c>
      <c r="J376" s="71"/>
      <c r="K376" s="71"/>
    </row>
    <row r="377" spans="1:13" ht="17.25" thickTop="1" thickBot="1" x14ac:dyDescent="0.3">
      <c r="A377" s="56"/>
      <c r="B377" s="56"/>
      <c r="C377" s="57" t="s">
        <v>343</v>
      </c>
      <c r="D377" s="56">
        <v>41</v>
      </c>
      <c r="E377" s="58">
        <v>28.2</v>
      </c>
      <c r="F377" s="58">
        <v>521.58000000000004</v>
      </c>
      <c r="G377" s="59">
        <v>200</v>
      </c>
      <c r="H377" s="58">
        <v>200</v>
      </c>
      <c r="I377" s="59">
        <v>200</v>
      </c>
      <c r="J377" s="59">
        <v>200</v>
      </c>
      <c r="K377" s="59">
        <v>200</v>
      </c>
      <c r="L377" s="4"/>
      <c r="M377" s="4"/>
    </row>
    <row r="378" spans="1:13" ht="17.25" thickTop="1" thickBot="1" x14ac:dyDescent="0.3">
      <c r="A378" s="25"/>
      <c r="B378" s="115" t="s">
        <v>124</v>
      </c>
      <c r="C378" s="116" t="s">
        <v>207</v>
      </c>
      <c r="D378" s="114">
        <v>41</v>
      </c>
      <c r="E378" s="70">
        <v>28.2</v>
      </c>
      <c r="F378" s="70">
        <v>521.58000000000004</v>
      </c>
      <c r="G378" s="71">
        <v>200</v>
      </c>
      <c r="H378" s="70">
        <v>200</v>
      </c>
      <c r="I378" s="71">
        <v>200</v>
      </c>
      <c r="J378" s="71"/>
      <c r="K378" s="71"/>
    </row>
    <row r="379" spans="1:13" ht="17.25" thickTop="1" thickBot="1" x14ac:dyDescent="0.3">
      <c r="A379" s="56"/>
      <c r="B379" s="56"/>
      <c r="C379" s="57" t="s">
        <v>211</v>
      </c>
      <c r="D379" s="56">
        <v>41</v>
      </c>
      <c r="E379" s="58">
        <v>300</v>
      </c>
      <c r="F379" s="58">
        <v>275</v>
      </c>
      <c r="G379" s="59">
        <v>500</v>
      </c>
      <c r="H379" s="58">
        <v>500</v>
      </c>
      <c r="I379" s="59">
        <v>200</v>
      </c>
      <c r="J379" s="59">
        <v>200</v>
      </c>
      <c r="K379" s="59">
        <v>200</v>
      </c>
    </row>
    <row r="380" spans="1:13" ht="17.25" thickTop="1" thickBot="1" x14ac:dyDescent="0.3">
      <c r="A380" s="25"/>
      <c r="B380" s="115" t="s">
        <v>129</v>
      </c>
      <c r="C380" s="116" t="s">
        <v>376</v>
      </c>
      <c r="D380" s="119">
        <v>41</v>
      </c>
      <c r="E380" s="70">
        <v>300</v>
      </c>
      <c r="F380" s="70">
        <v>275</v>
      </c>
      <c r="G380" s="71">
        <v>500</v>
      </c>
      <c r="H380" s="70">
        <v>500</v>
      </c>
      <c r="I380" s="71">
        <v>200</v>
      </c>
      <c r="J380" s="71"/>
      <c r="K380" s="71"/>
    </row>
    <row r="381" spans="1:13" ht="17.25" thickTop="1" thickBot="1" x14ac:dyDescent="0.3">
      <c r="A381" s="52" t="s">
        <v>377</v>
      </c>
      <c r="B381" s="53"/>
      <c r="C381" s="220" t="s">
        <v>378</v>
      </c>
      <c r="D381" s="221"/>
      <c r="E381" s="54">
        <v>1884.57</v>
      </c>
      <c r="F381" s="54">
        <f>F382+F384+F388+F393</f>
        <v>2675.96</v>
      </c>
      <c r="G381" s="55">
        <v>3060</v>
      </c>
      <c r="H381" s="54">
        <f>H382+H384+H388+H393+H396+H399</f>
        <v>3010</v>
      </c>
      <c r="I381" s="55">
        <f>I382+I384+I388+I393+I396+I399</f>
        <v>3460</v>
      </c>
      <c r="J381" s="55">
        <v>3460</v>
      </c>
      <c r="K381" s="55">
        <v>3460</v>
      </c>
      <c r="L381" s="4"/>
      <c r="M381" s="4"/>
    </row>
    <row r="382" spans="1:13" ht="17.25" thickTop="1" thickBot="1" x14ac:dyDescent="0.3">
      <c r="A382" s="56"/>
      <c r="B382" s="56"/>
      <c r="C382" s="57" t="s">
        <v>118</v>
      </c>
      <c r="D382" s="56">
        <v>41</v>
      </c>
      <c r="E382" s="58">
        <v>0</v>
      </c>
      <c r="F382" s="58">
        <v>0</v>
      </c>
      <c r="G382" s="59">
        <v>10</v>
      </c>
      <c r="H382" s="58">
        <v>10</v>
      </c>
      <c r="I382" s="59">
        <v>10</v>
      </c>
      <c r="J382" s="59">
        <v>10</v>
      </c>
      <c r="K382" s="59">
        <v>10</v>
      </c>
      <c r="L382" s="4"/>
      <c r="M382" s="4"/>
    </row>
    <row r="383" spans="1:13" ht="17.25" thickTop="1" thickBot="1" x14ac:dyDescent="0.3">
      <c r="A383" s="75"/>
      <c r="B383" s="111" t="s">
        <v>113</v>
      </c>
      <c r="C383" s="112" t="s">
        <v>134</v>
      </c>
      <c r="D383" s="77">
        <v>41</v>
      </c>
      <c r="E383" s="78">
        <v>0</v>
      </c>
      <c r="F383" s="78">
        <v>0</v>
      </c>
      <c r="G383" s="79">
        <v>10</v>
      </c>
      <c r="H383" s="78">
        <v>10</v>
      </c>
      <c r="I383" s="79">
        <v>10</v>
      </c>
      <c r="J383" s="79"/>
      <c r="K383" s="79"/>
      <c r="L383" s="80"/>
      <c r="M383" s="80"/>
    </row>
    <row r="384" spans="1:13" ht="17.25" thickTop="1" thickBot="1" x14ac:dyDescent="0.3">
      <c r="A384" s="56"/>
      <c r="B384" s="56"/>
      <c r="C384" s="57" t="s">
        <v>147</v>
      </c>
      <c r="D384" s="56">
        <v>41</v>
      </c>
      <c r="E384" s="58">
        <v>1704.82</v>
      </c>
      <c r="F384" s="58">
        <v>1372.36</v>
      </c>
      <c r="G384" s="59">
        <v>2000</v>
      </c>
      <c r="H384" s="58">
        <v>2400</v>
      </c>
      <c r="I384" s="59">
        <v>2500</v>
      </c>
      <c r="J384" s="59">
        <v>2500</v>
      </c>
      <c r="K384" s="59">
        <v>2500</v>
      </c>
      <c r="L384" s="4"/>
      <c r="M384" s="4"/>
    </row>
    <row r="385" spans="1:13" ht="17.25" thickTop="1" thickBot="1" x14ac:dyDescent="0.3">
      <c r="A385" s="20"/>
      <c r="B385" s="39" t="s">
        <v>119</v>
      </c>
      <c r="C385" s="19" t="s">
        <v>149</v>
      </c>
      <c r="D385" s="39">
        <v>41</v>
      </c>
      <c r="E385" s="73">
        <v>1704.82</v>
      </c>
      <c r="F385" s="73">
        <v>1372.36</v>
      </c>
      <c r="G385" s="74">
        <v>2000</v>
      </c>
      <c r="H385" s="73">
        <v>2400</v>
      </c>
      <c r="I385" s="74">
        <v>2500</v>
      </c>
      <c r="J385" s="74"/>
      <c r="K385" s="74"/>
      <c r="L385" s="4"/>
      <c r="M385" s="4"/>
    </row>
    <row r="386" spans="1:13" ht="17.25" thickTop="1" thickBot="1" x14ac:dyDescent="0.3">
      <c r="A386" s="25"/>
      <c r="B386" s="39"/>
      <c r="C386" s="24" t="s">
        <v>150</v>
      </c>
      <c r="D386" s="114">
        <v>41</v>
      </c>
      <c r="E386" s="117">
        <v>760.82</v>
      </c>
      <c r="F386" s="117">
        <v>544.36</v>
      </c>
      <c r="G386" s="71">
        <v>1000</v>
      </c>
      <c r="H386" s="70">
        <v>1400</v>
      </c>
      <c r="I386" s="71">
        <v>1500</v>
      </c>
      <c r="J386" s="71"/>
      <c r="K386" s="71"/>
    </row>
    <row r="387" spans="1:13" ht="17.25" thickTop="1" thickBot="1" x14ac:dyDescent="0.3">
      <c r="A387" s="25"/>
      <c r="B387" s="39"/>
      <c r="C387" s="24" t="s">
        <v>151</v>
      </c>
      <c r="D387" s="114">
        <v>41</v>
      </c>
      <c r="E387" s="70">
        <v>944</v>
      </c>
      <c r="F387" s="70">
        <v>828</v>
      </c>
      <c r="G387" s="71">
        <v>1000</v>
      </c>
      <c r="H387" s="70">
        <v>1000</v>
      </c>
      <c r="I387" s="71">
        <v>1000</v>
      </c>
      <c r="J387" s="71"/>
      <c r="K387" s="71"/>
    </row>
    <row r="388" spans="1:13" ht="17.25" thickTop="1" thickBot="1" x14ac:dyDescent="0.3">
      <c r="A388" s="56"/>
      <c r="B388" s="56"/>
      <c r="C388" s="57" t="s">
        <v>164</v>
      </c>
      <c r="D388" s="56">
        <v>41</v>
      </c>
      <c r="E388" s="58">
        <v>30.25</v>
      </c>
      <c r="F388" s="58">
        <v>763.6</v>
      </c>
      <c r="G388" s="59">
        <v>450</v>
      </c>
      <c r="H388" s="58">
        <v>100</v>
      </c>
      <c r="I388" s="59">
        <v>450</v>
      </c>
      <c r="J388" s="59">
        <v>450</v>
      </c>
      <c r="K388" s="59">
        <v>450</v>
      </c>
      <c r="L388" s="4"/>
      <c r="M388" s="4"/>
    </row>
    <row r="389" spans="1:13" ht="17.25" thickTop="1" thickBot="1" x14ac:dyDescent="0.3">
      <c r="A389" s="20"/>
      <c r="B389" s="39" t="s">
        <v>119</v>
      </c>
      <c r="C389" s="19" t="s">
        <v>174</v>
      </c>
      <c r="D389" s="41" t="s">
        <v>91</v>
      </c>
      <c r="E389" s="73">
        <v>0</v>
      </c>
      <c r="F389" s="73">
        <v>0</v>
      </c>
      <c r="G389" s="74">
        <v>350</v>
      </c>
      <c r="H389" s="73">
        <v>0</v>
      </c>
      <c r="I389" s="74">
        <v>350</v>
      </c>
      <c r="J389" s="74"/>
      <c r="K389" s="74"/>
      <c r="L389" s="4"/>
      <c r="M389" s="4"/>
    </row>
    <row r="390" spans="1:13" ht="17.25" thickTop="1" thickBot="1" x14ac:dyDescent="0.3">
      <c r="A390" s="25"/>
      <c r="B390" s="39"/>
      <c r="C390" s="24" t="s">
        <v>181</v>
      </c>
      <c r="D390" s="81" t="s">
        <v>91</v>
      </c>
      <c r="E390" s="70">
        <v>0</v>
      </c>
      <c r="F390" s="70">
        <v>0</v>
      </c>
      <c r="G390" s="71">
        <v>350</v>
      </c>
      <c r="H390" s="70">
        <v>0</v>
      </c>
      <c r="I390" s="71">
        <v>350</v>
      </c>
      <c r="J390" s="71"/>
      <c r="K390" s="71"/>
    </row>
    <row r="391" spans="1:13" ht="17.25" thickTop="1" thickBot="1" x14ac:dyDescent="0.3">
      <c r="A391" s="20"/>
      <c r="B391" s="39" t="s">
        <v>124</v>
      </c>
      <c r="C391" s="19" t="s">
        <v>174</v>
      </c>
      <c r="D391" s="39">
        <v>41</v>
      </c>
      <c r="E391" s="73">
        <v>30.25</v>
      </c>
      <c r="F391" s="73">
        <v>763.6</v>
      </c>
      <c r="G391" s="74">
        <v>100</v>
      </c>
      <c r="H391" s="73">
        <v>100</v>
      </c>
      <c r="I391" s="74">
        <v>100</v>
      </c>
      <c r="J391" s="74"/>
      <c r="K391" s="74"/>
      <c r="L391" s="4"/>
      <c r="M391" s="4"/>
    </row>
    <row r="392" spans="1:13" ht="17.25" thickTop="1" thickBot="1" x14ac:dyDescent="0.3">
      <c r="A392" s="25"/>
      <c r="B392" s="39"/>
      <c r="C392" s="24" t="s">
        <v>181</v>
      </c>
      <c r="D392" s="114">
        <v>41</v>
      </c>
      <c r="E392" s="70">
        <v>30.25</v>
      </c>
      <c r="F392" s="70">
        <v>763.6</v>
      </c>
      <c r="G392" s="71">
        <v>100</v>
      </c>
      <c r="H392" s="70">
        <v>100</v>
      </c>
      <c r="I392" s="71">
        <v>100</v>
      </c>
      <c r="J392" s="71"/>
      <c r="K392" s="71"/>
    </row>
    <row r="393" spans="1:13" ht="17.25" thickTop="1" thickBot="1" x14ac:dyDescent="0.3">
      <c r="A393" s="56"/>
      <c r="B393" s="56"/>
      <c r="C393" s="57" t="s">
        <v>343</v>
      </c>
      <c r="D393" s="56">
        <v>41</v>
      </c>
      <c r="E393" s="58">
        <v>39.5</v>
      </c>
      <c r="F393" s="58">
        <v>540</v>
      </c>
      <c r="G393" s="59">
        <v>250</v>
      </c>
      <c r="H393" s="58">
        <v>250</v>
      </c>
      <c r="I393" s="59">
        <v>250</v>
      </c>
      <c r="J393" s="59">
        <v>250</v>
      </c>
      <c r="K393" s="59">
        <v>250</v>
      </c>
      <c r="L393" s="4"/>
      <c r="M393" s="4"/>
    </row>
    <row r="394" spans="1:13" ht="17.25" thickTop="1" thickBot="1" x14ac:dyDescent="0.3">
      <c r="A394" s="75"/>
      <c r="B394" s="75" t="s">
        <v>129</v>
      </c>
      <c r="C394" s="76" t="s">
        <v>205</v>
      </c>
      <c r="D394" s="77">
        <v>41</v>
      </c>
      <c r="E394" s="78">
        <v>0</v>
      </c>
      <c r="F394" s="78">
        <v>540</v>
      </c>
      <c r="G394" s="79">
        <v>50</v>
      </c>
      <c r="H394" s="78">
        <v>50</v>
      </c>
      <c r="I394" s="79">
        <v>50</v>
      </c>
      <c r="J394" s="79"/>
      <c r="K394" s="79"/>
      <c r="L394" s="80"/>
      <c r="M394" s="80"/>
    </row>
    <row r="395" spans="1:13" ht="17.25" thickTop="1" thickBot="1" x14ac:dyDescent="0.3">
      <c r="A395" s="25"/>
      <c r="B395" s="39" t="s">
        <v>131</v>
      </c>
      <c r="C395" s="24" t="s">
        <v>207</v>
      </c>
      <c r="D395" s="114">
        <v>41</v>
      </c>
      <c r="E395" s="117">
        <v>39.5</v>
      </c>
      <c r="F395" s="70">
        <v>0</v>
      </c>
      <c r="G395" s="71">
        <v>200</v>
      </c>
      <c r="H395" s="70">
        <v>200</v>
      </c>
      <c r="I395" s="71">
        <v>200</v>
      </c>
      <c r="J395" s="71"/>
      <c r="K395" s="71"/>
    </row>
    <row r="396" spans="1:13" ht="17.25" thickTop="1" thickBot="1" x14ac:dyDescent="0.3">
      <c r="A396" s="56"/>
      <c r="B396" s="56"/>
      <c r="C396" s="57" t="s">
        <v>211</v>
      </c>
      <c r="D396" s="56">
        <v>41</v>
      </c>
      <c r="E396" s="58">
        <v>110</v>
      </c>
      <c r="F396" s="58">
        <v>0</v>
      </c>
      <c r="G396" s="59">
        <v>200</v>
      </c>
      <c r="H396" s="58">
        <v>150</v>
      </c>
      <c r="I396" s="59">
        <v>150</v>
      </c>
      <c r="J396" s="59">
        <v>150</v>
      </c>
      <c r="K396" s="59">
        <v>150</v>
      </c>
      <c r="L396" s="4"/>
      <c r="M396" s="4"/>
    </row>
    <row r="397" spans="1:13" ht="17.25" thickTop="1" thickBot="1" x14ac:dyDescent="0.3">
      <c r="A397" s="75"/>
      <c r="B397" s="111" t="s">
        <v>133</v>
      </c>
      <c r="C397" s="123" t="s">
        <v>379</v>
      </c>
      <c r="D397" s="77">
        <v>41</v>
      </c>
      <c r="E397" s="78">
        <v>110</v>
      </c>
      <c r="F397" s="78">
        <v>0</v>
      </c>
      <c r="G397" s="79">
        <v>100</v>
      </c>
      <c r="H397" s="78">
        <v>100</v>
      </c>
      <c r="I397" s="79">
        <v>100</v>
      </c>
      <c r="J397" s="79"/>
      <c r="K397" s="79"/>
      <c r="L397" s="4"/>
      <c r="M397" s="4"/>
    </row>
    <row r="398" spans="1:13" ht="17.25" thickTop="1" thickBot="1" x14ac:dyDescent="0.3">
      <c r="A398" s="25"/>
      <c r="B398" s="115" t="s">
        <v>135</v>
      </c>
      <c r="C398" s="116" t="s">
        <v>251</v>
      </c>
      <c r="D398" s="114">
        <v>41</v>
      </c>
      <c r="E398" s="71">
        <v>0</v>
      </c>
      <c r="F398" s="71">
        <v>0</v>
      </c>
      <c r="G398" s="71">
        <v>100</v>
      </c>
      <c r="H398" s="71">
        <v>50</v>
      </c>
      <c r="I398" s="71">
        <v>50</v>
      </c>
      <c r="J398" s="71"/>
      <c r="K398" s="71"/>
    </row>
    <row r="399" spans="1:13" ht="17.25" thickTop="1" thickBot="1" x14ac:dyDescent="0.3">
      <c r="A399" s="56"/>
      <c r="B399" s="56"/>
      <c r="C399" s="57" t="s">
        <v>267</v>
      </c>
      <c r="D399" s="56">
        <v>41</v>
      </c>
      <c r="E399" s="58">
        <v>0</v>
      </c>
      <c r="F399" s="58">
        <v>0</v>
      </c>
      <c r="G399" s="59">
        <v>150</v>
      </c>
      <c r="H399" s="58">
        <v>100</v>
      </c>
      <c r="I399" s="59">
        <v>100</v>
      </c>
      <c r="J399" s="59">
        <v>100</v>
      </c>
      <c r="K399" s="59">
        <v>100</v>
      </c>
      <c r="L399" s="4"/>
      <c r="M399" s="4"/>
    </row>
    <row r="400" spans="1:13" ht="17.25" thickTop="1" thickBot="1" x14ac:dyDescent="0.3">
      <c r="A400" s="25"/>
      <c r="B400" s="115" t="s">
        <v>137</v>
      </c>
      <c r="C400" s="116" t="s">
        <v>269</v>
      </c>
      <c r="D400" s="114">
        <v>41</v>
      </c>
      <c r="E400" s="71">
        <v>0</v>
      </c>
      <c r="F400" s="71">
        <v>0</v>
      </c>
      <c r="G400" s="71">
        <v>50</v>
      </c>
      <c r="H400" s="71">
        <v>50</v>
      </c>
      <c r="I400" s="71">
        <v>50</v>
      </c>
      <c r="J400" s="71"/>
      <c r="K400" s="71"/>
    </row>
    <row r="401" spans="1:13" ht="17.25" thickTop="1" thickBot="1" x14ac:dyDescent="0.3">
      <c r="A401" s="25"/>
      <c r="B401" s="115" t="s">
        <v>139</v>
      </c>
      <c r="C401" s="116" t="s">
        <v>380</v>
      </c>
      <c r="D401" s="114">
        <v>41</v>
      </c>
      <c r="E401" s="70">
        <v>0</v>
      </c>
      <c r="F401" s="70">
        <v>0</v>
      </c>
      <c r="G401" s="71">
        <v>100</v>
      </c>
      <c r="H401" s="70">
        <v>50</v>
      </c>
      <c r="I401" s="71">
        <v>50</v>
      </c>
      <c r="J401" s="71"/>
      <c r="K401" s="71"/>
    </row>
    <row r="402" spans="1:13" ht="17.25" thickTop="1" thickBot="1" x14ac:dyDescent="0.3">
      <c r="A402" s="52" t="s">
        <v>381</v>
      </c>
      <c r="B402" s="53"/>
      <c r="C402" s="220" t="s">
        <v>382</v>
      </c>
      <c r="D402" s="221"/>
      <c r="E402" s="54">
        <v>2299.29</v>
      </c>
      <c r="F402" s="54">
        <f>F403+F410+F414+F430</f>
        <v>4503.6400000000003</v>
      </c>
      <c r="G402" s="55">
        <v>9260</v>
      </c>
      <c r="H402" s="54">
        <f>H403+H410+H414+H427+H430</f>
        <v>7095</v>
      </c>
      <c r="I402" s="55">
        <f>I403+I410+I414+I427+I430</f>
        <v>6465</v>
      </c>
      <c r="J402" s="55">
        <v>6465</v>
      </c>
      <c r="K402" s="55">
        <v>6465</v>
      </c>
    </row>
    <row r="403" spans="1:13" ht="17.25" thickTop="1" thickBot="1" x14ac:dyDescent="0.3">
      <c r="A403" s="56"/>
      <c r="B403" s="56"/>
      <c r="C403" s="57" t="s">
        <v>118</v>
      </c>
      <c r="D403" s="56">
        <v>41</v>
      </c>
      <c r="E403" s="58">
        <v>15.26</v>
      </c>
      <c r="F403" s="58">
        <v>1.2</v>
      </c>
      <c r="G403" s="59">
        <v>70</v>
      </c>
      <c r="H403" s="58">
        <f>H405+H406+H407+H408+H409</f>
        <v>155</v>
      </c>
      <c r="I403" s="59">
        <f>I405+I406+I407+I408+I409</f>
        <v>175</v>
      </c>
      <c r="J403" s="59">
        <v>175</v>
      </c>
      <c r="K403" s="59">
        <v>175</v>
      </c>
    </row>
    <row r="404" spans="1:13" ht="17.25" thickTop="1" thickBot="1" x14ac:dyDescent="0.3">
      <c r="A404" s="77"/>
      <c r="B404" s="75" t="s">
        <v>113</v>
      </c>
      <c r="C404" s="76" t="s">
        <v>120</v>
      </c>
      <c r="D404" s="77">
        <v>41</v>
      </c>
      <c r="E404" s="78">
        <v>0</v>
      </c>
      <c r="F404" s="78">
        <v>0</v>
      </c>
      <c r="G404" s="79">
        <v>0</v>
      </c>
      <c r="H404" s="78">
        <v>0</v>
      </c>
      <c r="I404" s="79">
        <v>0</v>
      </c>
      <c r="J404" s="79"/>
      <c r="K404" s="79"/>
      <c r="L404" s="88"/>
      <c r="M404" s="88"/>
    </row>
    <row r="405" spans="1:13" ht="17.25" thickTop="1" thickBot="1" x14ac:dyDescent="0.3">
      <c r="A405" s="77"/>
      <c r="B405" s="75"/>
      <c r="C405" s="76" t="s">
        <v>370</v>
      </c>
      <c r="D405" s="77">
        <v>41</v>
      </c>
      <c r="E405" s="78">
        <v>0</v>
      </c>
      <c r="F405" s="78">
        <v>0</v>
      </c>
      <c r="G405" s="79">
        <v>10</v>
      </c>
      <c r="H405" s="78">
        <v>40</v>
      </c>
      <c r="I405" s="79">
        <v>40</v>
      </c>
      <c r="J405" s="79"/>
      <c r="K405" s="79"/>
      <c r="L405" s="88"/>
      <c r="M405" s="88"/>
    </row>
    <row r="406" spans="1:13" ht="17.25" thickTop="1" thickBot="1" x14ac:dyDescent="0.3">
      <c r="A406" s="25"/>
      <c r="B406" s="39" t="s">
        <v>119</v>
      </c>
      <c r="C406" s="24" t="s">
        <v>132</v>
      </c>
      <c r="D406" s="114">
        <v>41</v>
      </c>
      <c r="E406" s="70">
        <v>10.5</v>
      </c>
      <c r="F406" s="70">
        <v>0</v>
      </c>
      <c r="G406" s="71">
        <v>20</v>
      </c>
      <c r="H406" s="70">
        <v>60</v>
      </c>
      <c r="I406" s="71">
        <v>60</v>
      </c>
      <c r="J406" s="71"/>
      <c r="K406" s="71"/>
    </row>
    <row r="407" spans="1:13" ht="17.25" thickTop="1" thickBot="1" x14ac:dyDescent="0.3">
      <c r="A407" s="25"/>
      <c r="B407" s="39" t="s">
        <v>124</v>
      </c>
      <c r="C407" s="24" t="s">
        <v>134</v>
      </c>
      <c r="D407" s="114">
        <v>41</v>
      </c>
      <c r="E407" s="70">
        <v>1.2</v>
      </c>
      <c r="F407" s="70">
        <v>1.2</v>
      </c>
      <c r="G407" s="71">
        <v>15</v>
      </c>
      <c r="H407" s="70">
        <v>15</v>
      </c>
      <c r="I407" s="71">
        <v>15</v>
      </c>
      <c r="J407" s="71"/>
      <c r="K407" s="71"/>
    </row>
    <row r="408" spans="1:13" ht="17.25" thickTop="1" thickBot="1" x14ac:dyDescent="0.3">
      <c r="A408" s="25"/>
      <c r="B408" s="39" t="s">
        <v>129</v>
      </c>
      <c r="C408" s="24" t="s">
        <v>136</v>
      </c>
      <c r="D408" s="114">
        <v>41</v>
      </c>
      <c r="E408" s="70">
        <v>0</v>
      </c>
      <c r="F408" s="70">
        <v>0</v>
      </c>
      <c r="G408" s="71">
        <v>5</v>
      </c>
      <c r="H408" s="70">
        <v>20</v>
      </c>
      <c r="I408" s="71">
        <v>20</v>
      </c>
      <c r="J408" s="71"/>
      <c r="K408" s="71"/>
    </row>
    <row r="409" spans="1:13" ht="17.25" thickTop="1" thickBot="1" x14ac:dyDescent="0.3">
      <c r="A409" s="25"/>
      <c r="B409" s="39" t="s">
        <v>131</v>
      </c>
      <c r="C409" s="24" t="s">
        <v>140</v>
      </c>
      <c r="D409" s="114">
        <v>41</v>
      </c>
      <c r="E409" s="70">
        <v>3.56</v>
      </c>
      <c r="F409" s="70">
        <v>0</v>
      </c>
      <c r="G409" s="71">
        <v>20</v>
      </c>
      <c r="H409" s="70">
        <v>20</v>
      </c>
      <c r="I409" s="71">
        <v>40</v>
      </c>
      <c r="J409" s="71"/>
      <c r="K409" s="71"/>
    </row>
    <row r="410" spans="1:13" ht="17.25" thickTop="1" thickBot="1" x14ac:dyDescent="0.3">
      <c r="A410" s="56"/>
      <c r="B410" s="56"/>
      <c r="C410" s="57" t="s">
        <v>147</v>
      </c>
      <c r="D410" s="56">
        <v>41</v>
      </c>
      <c r="E410" s="58">
        <v>845.29</v>
      </c>
      <c r="F410" s="58">
        <v>1931.83</v>
      </c>
      <c r="G410" s="59">
        <v>2000</v>
      </c>
      <c r="H410" s="58">
        <v>2000</v>
      </c>
      <c r="I410" s="59">
        <v>1600</v>
      </c>
      <c r="J410" s="59">
        <v>1600</v>
      </c>
      <c r="K410" s="59">
        <v>1600</v>
      </c>
    </row>
    <row r="411" spans="1:13" ht="17.25" thickTop="1" thickBot="1" x14ac:dyDescent="0.3">
      <c r="A411" s="20"/>
      <c r="B411" s="39" t="s">
        <v>133</v>
      </c>
      <c r="C411" s="19" t="s">
        <v>149</v>
      </c>
      <c r="D411" s="39">
        <v>41</v>
      </c>
      <c r="E411" s="121">
        <v>845.29</v>
      </c>
      <c r="F411" s="73">
        <v>1931.83</v>
      </c>
      <c r="G411" s="71">
        <v>2000</v>
      </c>
      <c r="H411" s="73">
        <v>2000</v>
      </c>
      <c r="I411" s="71">
        <v>1600</v>
      </c>
      <c r="J411" s="71"/>
      <c r="K411" s="71"/>
      <c r="L411" s="4"/>
      <c r="M411" s="4"/>
    </row>
    <row r="412" spans="1:13" ht="17.25" thickTop="1" thickBot="1" x14ac:dyDescent="0.3">
      <c r="A412" s="25"/>
      <c r="B412" s="39"/>
      <c r="C412" s="24" t="s">
        <v>150</v>
      </c>
      <c r="D412" s="114">
        <v>41</v>
      </c>
      <c r="E412" s="117">
        <v>257.29000000000002</v>
      </c>
      <c r="F412" s="117">
        <v>454.24</v>
      </c>
      <c r="G412" s="71">
        <v>600</v>
      </c>
      <c r="H412" s="70">
        <v>600</v>
      </c>
      <c r="I412" s="71">
        <v>600</v>
      </c>
      <c r="J412" s="71"/>
      <c r="K412" s="71"/>
    </row>
    <row r="413" spans="1:13" ht="17.25" thickTop="1" thickBot="1" x14ac:dyDescent="0.3">
      <c r="A413" s="25"/>
      <c r="B413" s="39"/>
      <c r="C413" s="24" t="s">
        <v>151</v>
      </c>
      <c r="D413" s="114">
        <v>41</v>
      </c>
      <c r="E413" s="70">
        <v>588</v>
      </c>
      <c r="F413" s="70">
        <v>1477.59</v>
      </c>
      <c r="G413" s="71">
        <v>1400</v>
      </c>
      <c r="H413" s="70">
        <v>1400</v>
      </c>
      <c r="I413" s="71">
        <v>1000</v>
      </c>
      <c r="J413" s="71"/>
      <c r="K413" s="71"/>
    </row>
    <row r="414" spans="1:13" ht="17.25" thickTop="1" thickBot="1" x14ac:dyDescent="0.3">
      <c r="A414" s="56"/>
      <c r="B414" s="56"/>
      <c r="C414" s="57" t="s">
        <v>164</v>
      </c>
      <c r="D414" s="56">
        <v>41</v>
      </c>
      <c r="E414" s="58">
        <v>773.66000000000008</v>
      </c>
      <c r="F414" s="58">
        <v>1564.73</v>
      </c>
      <c r="G414" s="59">
        <v>3090</v>
      </c>
      <c r="H414" s="58">
        <f>H415+H416+H417+H418+H419+H424+H426</f>
        <v>1740</v>
      </c>
      <c r="I414" s="59">
        <f>I415+I416+I417+I418+I419+I424+I426</f>
        <v>1540</v>
      </c>
      <c r="J414" s="59">
        <v>1540</v>
      </c>
      <c r="K414" s="59">
        <v>1540</v>
      </c>
    </row>
    <row r="415" spans="1:13" ht="17.25" thickTop="1" thickBot="1" x14ac:dyDescent="0.3">
      <c r="A415" s="25"/>
      <c r="B415" s="39" t="s">
        <v>135</v>
      </c>
      <c r="C415" s="24" t="s">
        <v>166</v>
      </c>
      <c r="D415" s="114">
        <v>41</v>
      </c>
      <c r="E415" s="70">
        <v>0</v>
      </c>
      <c r="F415" s="70">
        <v>0</v>
      </c>
      <c r="G415" s="71">
        <v>500</v>
      </c>
      <c r="H415" s="70">
        <v>200</v>
      </c>
      <c r="I415" s="71">
        <v>200</v>
      </c>
      <c r="J415" s="71"/>
      <c r="K415" s="71"/>
    </row>
    <row r="416" spans="1:13" ht="17.25" thickTop="1" thickBot="1" x14ac:dyDescent="0.3">
      <c r="A416" s="25"/>
      <c r="B416" s="39" t="s">
        <v>137</v>
      </c>
      <c r="C416" s="24" t="s">
        <v>170</v>
      </c>
      <c r="D416" s="114">
        <v>41</v>
      </c>
      <c r="E416" s="70">
        <v>0</v>
      </c>
      <c r="F416" s="70">
        <v>0</v>
      </c>
      <c r="G416" s="71">
        <v>10</v>
      </c>
      <c r="H416" s="70">
        <v>10</v>
      </c>
      <c r="I416" s="71">
        <v>10</v>
      </c>
      <c r="J416" s="71"/>
      <c r="K416" s="71"/>
    </row>
    <row r="417" spans="1:13" ht="17.25" thickTop="1" thickBot="1" x14ac:dyDescent="0.3">
      <c r="A417" s="25"/>
      <c r="B417" s="39" t="s">
        <v>139</v>
      </c>
      <c r="C417" s="24" t="s">
        <v>172</v>
      </c>
      <c r="D417" s="114">
        <v>41</v>
      </c>
      <c r="E417" s="70">
        <v>0</v>
      </c>
      <c r="F417" s="70">
        <v>0</v>
      </c>
      <c r="G417" s="71">
        <v>170</v>
      </c>
      <c r="H417" s="70">
        <v>170</v>
      </c>
      <c r="I417" s="71">
        <v>150</v>
      </c>
      <c r="J417" s="71"/>
      <c r="K417" s="71"/>
    </row>
    <row r="418" spans="1:13" ht="17.25" thickTop="1" thickBot="1" x14ac:dyDescent="0.3">
      <c r="A418" s="25"/>
      <c r="B418" s="39" t="s">
        <v>142</v>
      </c>
      <c r="C418" s="24" t="s">
        <v>383</v>
      </c>
      <c r="D418" s="81" t="s">
        <v>91</v>
      </c>
      <c r="E418" s="70">
        <v>0</v>
      </c>
      <c r="F418" s="70">
        <v>0</v>
      </c>
      <c r="G418" s="71">
        <v>350</v>
      </c>
      <c r="H418" s="70">
        <v>0</v>
      </c>
      <c r="I418" s="71">
        <v>350</v>
      </c>
      <c r="J418" s="71"/>
      <c r="K418" s="71"/>
    </row>
    <row r="419" spans="1:13" ht="17.25" thickTop="1" thickBot="1" x14ac:dyDescent="0.3">
      <c r="A419" s="20"/>
      <c r="B419" s="39" t="s">
        <v>148</v>
      </c>
      <c r="C419" s="19" t="s">
        <v>174</v>
      </c>
      <c r="D419" s="39">
        <v>41</v>
      </c>
      <c r="E419" s="121">
        <v>299.87</v>
      </c>
      <c r="F419" s="124">
        <f>F421+F422</f>
        <v>1564.73</v>
      </c>
      <c r="G419" s="74">
        <v>1930</v>
      </c>
      <c r="H419" s="73">
        <f>H421+H422+H423</f>
        <v>1230</v>
      </c>
      <c r="I419" s="74">
        <f>I421+I422+I423</f>
        <v>700</v>
      </c>
      <c r="J419" s="74"/>
      <c r="K419" s="74"/>
      <c r="L419" s="4"/>
      <c r="M419" s="4"/>
    </row>
    <row r="420" spans="1:13" ht="17.25" thickTop="1" thickBot="1" x14ac:dyDescent="0.3">
      <c r="A420" s="25"/>
      <c r="B420" s="114"/>
      <c r="C420" s="24" t="s">
        <v>177</v>
      </c>
      <c r="D420" s="114">
        <v>41</v>
      </c>
      <c r="E420" s="125">
        <v>5.9</v>
      </c>
      <c r="F420" s="125">
        <v>0</v>
      </c>
      <c r="G420" s="71">
        <v>0</v>
      </c>
      <c r="H420" s="126">
        <v>0</v>
      </c>
      <c r="I420" s="71">
        <v>0</v>
      </c>
      <c r="J420" s="71"/>
      <c r="K420" s="71"/>
      <c r="L420" s="72"/>
      <c r="M420" s="72"/>
    </row>
    <row r="421" spans="1:13" ht="17.25" thickTop="1" thickBot="1" x14ac:dyDescent="0.3">
      <c r="A421" s="25"/>
      <c r="B421" s="39"/>
      <c r="C421" s="24" t="s">
        <v>180</v>
      </c>
      <c r="D421" s="114">
        <v>41</v>
      </c>
      <c r="E421" s="117">
        <v>73.63</v>
      </c>
      <c r="F421" s="117">
        <v>40.17</v>
      </c>
      <c r="G421" s="71">
        <v>130</v>
      </c>
      <c r="H421" s="70">
        <v>130</v>
      </c>
      <c r="I421" s="71">
        <v>100</v>
      </c>
      <c r="J421" s="71"/>
      <c r="K421" s="71"/>
    </row>
    <row r="422" spans="1:13" ht="17.25" thickTop="1" thickBot="1" x14ac:dyDescent="0.3">
      <c r="A422" s="25"/>
      <c r="B422" s="39"/>
      <c r="C422" s="24" t="s">
        <v>181</v>
      </c>
      <c r="D422" s="114">
        <v>41</v>
      </c>
      <c r="E422" s="117">
        <v>196.34</v>
      </c>
      <c r="F422" s="117">
        <v>1524.56</v>
      </c>
      <c r="G422" s="71">
        <v>1700</v>
      </c>
      <c r="H422" s="70">
        <v>1000</v>
      </c>
      <c r="I422" s="71">
        <v>500</v>
      </c>
      <c r="J422" s="71"/>
      <c r="K422" s="71"/>
    </row>
    <row r="423" spans="1:13" ht="17.25" thickTop="1" thickBot="1" x14ac:dyDescent="0.3">
      <c r="A423" s="25"/>
      <c r="B423" s="39"/>
      <c r="C423" s="24" t="s">
        <v>339</v>
      </c>
      <c r="D423" s="114">
        <v>41</v>
      </c>
      <c r="E423" s="117">
        <v>24</v>
      </c>
      <c r="F423" s="70">
        <v>0</v>
      </c>
      <c r="G423" s="71">
        <v>100</v>
      </c>
      <c r="H423" s="70">
        <v>100</v>
      </c>
      <c r="I423" s="71">
        <v>100</v>
      </c>
      <c r="J423" s="71"/>
      <c r="K423" s="71"/>
    </row>
    <row r="424" spans="1:13" ht="17.25" thickTop="1" thickBot="1" x14ac:dyDescent="0.3">
      <c r="A424" s="20"/>
      <c r="B424" s="39" t="s">
        <v>152</v>
      </c>
      <c r="C424" s="19" t="s">
        <v>184</v>
      </c>
      <c r="D424" s="39">
        <v>41</v>
      </c>
      <c r="E424" s="73">
        <v>0</v>
      </c>
      <c r="F424" s="73">
        <v>0</v>
      </c>
      <c r="G424" s="74">
        <v>130</v>
      </c>
      <c r="H424" s="73">
        <v>30</v>
      </c>
      <c r="I424" s="74">
        <v>30</v>
      </c>
      <c r="J424" s="74"/>
      <c r="K424" s="74"/>
      <c r="L424" s="4"/>
      <c r="M424" s="4"/>
    </row>
    <row r="425" spans="1:13" ht="17.25" thickTop="1" thickBot="1" x14ac:dyDescent="0.3">
      <c r="A425" s="25"/>
      <c r="B425" s="39"/>
      <c r="C425" s="24" t="s">
        <v>186</v>
      </c>
      <c r="D425" s="114">
        <v>41</v>
      </c>
      <c r="E425" s="70">
        <v>0</v>
      </c>
      <c r="F425" s="70">
        <v>0</v>
      </c>
      <c r="G425" s="71">
        <v>30</v>
      </c>
      <c r="H425" s="70">
        <v>30</v>
      </c>
      <c r="I425" s="71">
        <v>30</v>
      </c>
      <c r="J425" s="71"/>
      <c r="K425" s="71"/>
    </row>
    <row r="426" spans="1:13" ht="17.25" thickTop="1" thickBot="1" x14ac:dyDescent="0.3">
      <c r="A426" s="25"/>
      <c r="B426" s="39" t="s">
        <v>158</v>
      </c>
      <c r="C426" s="24" t="s">
        <v>193</v>
      </c>
      <c r="D426" s="114">
        <v>41</v>
      </c>
      <c r="E426" s="117">
        <v>473.79</v>
      </c>
      <c r="F426" s="70">
        <v>0</v>
      </c>
      <c r="G426" s="71">
        <v>100</v>
      </c>
      <c r="H426" s="70">
        <v>100</v>
      </c>
      <c r="I426" s="71">
        <v>100</v>
      </c>
      <c r="J426" s="71"/>
      <c r="K426" s="71"/>
    </row>
    <row r="427" spans="1:13" ht="17.25" thickTop="1" thickBot="1" x14ac:dyDescent="0.3">
      <c r="A427" s="56"/>
      <c r="B427" s="56"/>
      <c r="C427" s="57" t="s">
        <v>343</v>
      </c>
      <c r="D427" s="56">
        <v>41</v>
      </c>
      <c r="E427" s="58">
        <v>0</v>
      </c>
      <c r="F427" s="58">
        <v>0</v>
      </c>
      <c r="G427" s="59">
        <v>1500</v>
      </c>
      <c r="H427" s="58">
        <v>1500</v>
      </c>
      <c r="I427" s="59">
        <v>1000</v>
      </c>
      <c r="J427" s="59">
        <v>1000</v>
      </c>
      <c r="K427" s="59">
        <v>1000</v>
      </c>
    </row>
    <row r="428" spans="1:13" ht="17.25" thickTop="1" thickBot="1" x14ac:dyDescent="0.3">
      <c r="A428" s="75"/>
      <c r="B428" s="75" t="s">
        <v>160</v>
      </c>
      <c r="C428" s="76" t="s">
        <v>207</v>
      </c>
      <c r="D428" s="104" t="s">
        <v>91</v>
      </c>
      <c r="E428" s="78">
        <v>0</v>
      </c>
      <c r="F428" s="78">
        <v>0</v>
      </c>
      <c r="G428" s="79">
        <v>0</v>
      </c>
      <c r="H428" s="78">
        <v>0</v>
      </c>
      <c r="I428" s="79">
        <v>0</v>
      </c>
      <c r="J428" s="79"/>
      <c r="K428" s="79"/>
      <c r="L428" s="80"/>
      <c r="M428" s="80"/>
    </row>
    <row r="429" spans="1:13" ht="17.25" thickTop="1" thickBot="1" x14ac:dyDescent="0.3">
      <c r="A429" s="25"/>
      <c r="B429" s="39" t="s">
        <v>165</v>
      </c>
      <c r="C429" s="24" t="s">
        <v>207</v>
      </c>
      <c r="D429" s="114">
        <v>41</v>
      </c>
      <c r="E429" s="70">
        <v>0</v>
      </c>
      <c r="F429" s="70">
        <v>0</v>
      </c>
      <c r="G429" s="71">
        <v>1500</v>
      </c>
      <c r="H429" s="70">
        <v>1500</v>
      </c>
      <c r="I429" s="71">
        <v>1000</v>
      </c>
      <c r="J429" s="71"/>
      <c r="K429" s="71"/>
    </row>
    <row r="430" spans="1:13" ht="17.25" thickTop="1" thickBot="1" x14ac:dyDescent="0.3">
      <c r="A430" s="56"/>
      <c r="B430" s="56"/>
      <c r="C430" s="57" t="s">
        <v>211</v>
      </c>
      <c r="D430" s="56">
        <v>41</v>
      </c>
      <c r="E430" s="58">
        <v>665.07999999999993</v>
      </c>
      <c r="F430" s="58">
        <f>F431+F438+F440</f>
        <v>1005.88</v>
      </c>
      <c r="G430" s="59">
        <v>2600</v>
      </c>
      <c r="H430" s="58">
        <f>H431+H438+H439+H440</f>
        <v>1700</v>
      </c>
      <c r="I430" s="59">
        <f>I431+I438+I439+I440</f>
        <v>2150</v>
      </c>
      <c r="J430" s="59">
        <v>2150</v>
      </c>
      <c r="K430" s="59">
        <v>2150</v>
      </c>
    </row>
    <row r="431" spans="1:13" ht="17.25" thickTop="1" thickBot="1" x14ac:dyDescent="0.3">
      <c r="A431" s="75"/>
      <c r="B431" s="75" t="s">
        <v>167</v>
      </c>
      <c r="C431" s="94" t="s">
        <v>384</v>
      </c>
      <c r="D431" s="75">
        <v>41</v>
      </c>
      <c r="E431" s="95">
        <v>0</v>
      </c>
      <c r="F431" s="95">
        <v>814.85</v>
      </c>
      <c r="G431" s="96">
        <v>1200</v>
      </c>
      <c r="H431" s="95">
        <f>H432+H433+H434+H435+H436+H437</f>
        <v>500</v>
      </c>
      <c r="I431" s="96">
        <f>I432+I433+I434+I435+I436+I437</f>
        <v>1250</v>
      </c>
      <c r="J431" s="96"/>
      <c r="K431" s="96"/>
      <c r="L431" s="80"/>
      <c r="M431" s="80"/>
    </row>
    <row r="432" spans="1:13" ht="17.25" thickTop="1" thickBot="1" x14ac:dyDescent="0.3">
      <c r="A432" s="77"/>
      <c r="B432" s="77"/>
      <c r="C432" s="76" t="s">
        <v>385</v>
      </c>
      <c r="D432" s="77">
        <v>41</v>
      </c>
      <c r="E432" s="78">
        <v>0</v>
      </c>
      <c r="F432" s="78">
        <v>308.89</v>
      </c>
      <c r="G432" s="79">
        <v>350</v>
      </c>
      <c r="H432" s="78">
        <v>50</v>
      </c>
      <c r="I432" s="79">
        <v>300</v>
      </c>
      <c r="J432" s="79"/>
      <c r="K432" s="79"/>
      <c r="L432" s="88"/>
      <c r="M432" s="88"/>
    </row>
    <row r="433" spans="1:13" ht="17.25" thickTop="1" thickBot="1" x14ac:dyDescent="0.3">
      <c r="A433" s="77"/>
      <c r="B433" s="77"/>
      <c r="C433" s="76" t="s">
        <v>386</v>
      </c>
      <c r="D433" s="77">
        <v>41</v>
      </c>
      <c r="E433" s="78">
        <v>0</v>
      </c>
      <c r="F433" s="78">
        <v>79.25</v>
      </c>
      <c r="G433" s="79">
        <v>300</v>
      </c>
      <c r="H433" s="78">
        <v>300</v>
      </c>
      <c r="I433" s="79">
        <v>300</v>
      </c>
      <c r="J433" s="79"/>
      <c r="K433" s="79"/>
      <c r="L433" s="88"/>
      <c r="M433" s="88"/>
    </row>
    <row r="434" spans="1:13" ht="17.25" thickTop="1" thickBot="1" x14ac:dyDescent="0.3">
      <c r="A434" s="77"/>
      <c r="B434" s="77"/>
      <c r="C434" s="76" t="s">
        <v>387</v>
      </c>
      <c r="D434" s="77">
        <v>41</v>
      </c>
      <c r="E434" s="78">
        <v>0</v>
      </c>
      <c r="F434" s="78">
        <v>145.09</v>
      </c>
      <c r="G434" s="79">
        <v>150</v>
      </c>
      <c r="H434" s="78">
        <v>50</v>
      </c>
      <c r="I434" s="79">
        <v>150</v>
      </c>
      <c r="J434" s="79"/>
      <c r="K434" s="79"/>
      <c r="L434" s="88"/>
      <c r="M434" s="88"/>
    </row>
    <row r="435" spans="1:13" ht="17.25" thickTop="1" thickBot="1" x14ac:dyDescent="0.3">
      <c r="A435" s="77"/>
      <c r="B435" s="77"/>
      <c r="C435" s="76" t="s">
        <v>388</v>
      </c>
      <c r="D435" s="77">
        <v>41</v>
      </c>
      <c r="E435" s="78">
        <v>0</v>
      </c>
      <c r="F435" s="78">
        <v>0</v>
      </c>
      <c r="G435" s="79">
        <v>150</v>
      </c>
      <c r="H435" s="78">
        <v>50</v>
      </c>
      <c r="I435" s="79">
        <v>150</v>
      </c>
      <c r="J435" s="79"/>
      <c r="K435" s="79"/>
      <c r="L435" s="88"/>
      <c r="M435" s="88"/>
    </row>
    <row r="436" spans="1:13" ht="17.25" thickTop="1" thickBot="1" x14ac:dyDescent="0.3">
      <c r="A436" s="77"/>
      <c r="B436" s="77"/>
      <c r="C436" s="76" t="s">
        <v>389</v>
      </c>
      <c r="D436" s="77">
        <v>41</v>
      </c>
      <c r="E436" s="78">
        <v>0</v>
      </c>
      <c r="F436" s="78">
        <v>217</v>
      </c>
      <c r="G436" s="79">
        <v>250</v>
      </c>
      <c r="H436" s="78">
        <v>50</v>
      </c>
      <c r="I436" s="79">
        <v>250</v>
      </c>
      <c r="J436" s="79"/>
      <c r="K436" s="79"/>
      <c r="L436" s="88"/>
      <c r="M436" s="88"/>
    </row>
    <row r="437" spans="1:13" ht="17.25" thickTop="1" thickBot="1" x14ac:dyDescent="0.3">
      <c r="A437" s="77"/>
      <c r="B437" s="77"/>
      <c r="C437" s="76" t="s">
        <v>427</v>
      </c>
      <c r="D437" s="77">
        <v>41</v>
      </c>
      <c r="E437" s="78">
        <v>0</v>
      </c>
      <c r="F437" s="78">
        <v>64.62</v>
      </c>
      <c r="G437" s="79">
        <v>0</v>
      </c>
      <c r="H437" s="78">
        <v>0</v>
      </c>
      <c r="I437" s="79">
        <v>100</v>
      </c>
      <c r="J437" s="79"/>
      <c r="K437" s="79"/>
      <c r="L437" s="88"/>
      <c r="M437" s="88"/>
    </row>
    <row r="438" spans="1:13" ht="17.25" thickTop="1" thickBot="1" x14ac:dyDescent="0.3">
      <c r="A438" s="77"/>
      <c r="B438" s="75" t="s">
        <v>169</v>
      </c>
      <c r="C438" s="76" t="s">
        <v>221</v>
      </c>
      <c r="D438" s="77">
        <v>41</v>
      </c>
      <c r="E438" s="78">
        <v>280.08</v>
      </c>
      <c r="F438" s="78">
        <v>41.03</v>
      </c>
      <c r="G438" s="79">
        <v>1000</v>
      </c>
      <c r="H438" s="78">
        <v>500</v>
      </c>
      <c r="I438" s="79">
        <v>300</v>
      </c>
      <c r="J438" s="79"/>
      <c r="K438" s="79"/>
      <c r="L438" s="88"/>
      <c r="M438" s="88"/>
    </row>
    <row r="439" spans="1:13" ht="17.25" thickTop="1" thickBot="1" x14ac:dyDescent="0.3">
      <c r="A439" s="77"/>
      <c r="B439" s="75" t="s">
        <v>171</v>
      </c>
      <c r="C439" s="76" t="s">
        <v>390</v>
      </c>
      <c r="D439" s="77">
        <v>41</v>
      </c>
      <c r="E439" s="78">
        <v>235</v>
      </c>
      <c r="F439" s="78">
        <v>0</v>
      </c>
      <c r="G439" s="79">
        <v>200</v>
      </c>
      <c r="H439" s="78">
        <v>200</v>
      </c>
      <c r="I439" s="79">
        <v>100</v>
      </c>
      <c r="J439" s="79"/>
      <c r="K439" s="79"/>
      <c r="L439" s="88"/>
      <c r="M439" s="88"/>
    </row>
    <row r="440" spans="1:13" ht="17.25" thickTop="1" thickBot="1" x14ac:dyDescent="0.3">
      <c r="A440" s="25"/>
      <c r="B440" s="39" t="s">
        <v>173</v>
      </c>
      <c r="C440" s="24" t="s">
        <v>251</v>
      </c>
      <c r="D440" s="114">
        <v>41</v>
      </c>
      <c r="E440" s="70">
        <v>150</v>
      </c>
      <c r="F440" s="70">
        <v>150</v>
      </c>
      <c r="G440" s="71">
        <v>200</v>
      </c>
      <c r="H440" s="70">
        <v>500</v>
      </c>
      <c r="I440" s="71">
        <v>500</v>
      </c>
      <c r="J440" s="71"/>
      <c r="K440" s="71"/>
    </row>
    <row r="441" spans="1:13" ht="17.25" thickTop="1" thickBot="1" x14ac:dyDescent="0.3">
      <c r="A441" s="52" t="s">
        <v>391</v>
      </c>
      <c r="B441" s="53"/>
      <c r="C441" s="220" t="s">
        <v>392</v>
      </c>
      <c r="D441" s="221"/>
      <c r="E441" s="54">
        <v>322.64999999999998</v>
      </c>
      <c r="F441" s="54">
        <v>123.8</v>
      </c>
      <c r="G441" s="55">
        <v>310</v>
      </c>
      <c r="H441" s="54">
        <v>810</v>
      </c>
      <c r="I441" s="55">
        <v>710</v>
      </c>
      <c r="J441" s="55">
        <v>710</v>
      </c>
      <c r="K441" s="55">
        <v>710</v>
      </c>
    </row>
    <row r="442" spans="1:13" ht="17.25" thickTop="1" thickBot="1" x14ac:dyDescent="0.3">
      <c r="A442" s="56"/>
      <c r="B442" s="56"/>
      <c r="C442" s="57" t="s">
        <v>164</v>
      </c>
      <c r="D442" s="56">
        <v>41</v>
      </c>
      <c r="E442" s="58">
        <v>272.64999999999998</v>
      </c>
      <c r="F442" s="58">
        <v>58.8</v>
      </c>
      <c r="G442" s="59">
        <v>110</v>
      </c>
      <c r="H442" s="58">
        <v>110</v>
      </c>
      <c r="I442" s="59">
        <v>110</v>
      </c>
      <c r="J442" s="59">
        <v>110</v>
      </c>
      <c r="K442" s="59">
        <v>110</v>
      </c>
    </row>
    <row r="443" spans="1:13" ht="17.25" thickTop="1" thickBot="1" x14ac:dyDescent="0.3">
      <c r="A443" s="77"/>
      <c r="B443" s="75" t="s">
        <v>113</v>
      </c>
      <c r="C443" s="76" t="s">
        <v>181</v>
      </c>
      <c r="D443" s="77">
        <v>41</v>
      </c>
      <c r="E443" s="78">
        <v>213.75</v>
      </c>
      <c r="F443" s="78">
        <v>0</v>
      </c>
      <c r="G443" s="79">
        <v>50</v>
      </c>
      <c r="H443" s="78">
        <v>50</v>
      </c>
      <c r="I443" s="79">
        <v>50</v>
      </c>
      <c r="J443" s="79"/>
      <c r="K443" s="79"/>
      <c r="L443" s="88"/>
      <c r="M443" s="88"/>
    </row>
    <row r="444" spans="1:13" ht="17.25" thickTop="1" thickBot="1" x14ac:dyDescent="0.3">
      <c r="A444" s="25"/>
      <c r="B444" s="39" t="s">
        <v>119</v>
      </c>
      <c r="C444" s="24" t="s">
        <v>393</v>
      </c>
      <c r="D444" s="114">
        <v>41</v>
      </c>
      <c r="E444" s="70">
        <v>58.9</v>
      </c>
      <c r="F444" s="70">
        <v>58.8</v>
      </c>
      <c r="G444" s="71">
        <v>60</v>
      </c>
      <c r="H444" s="70">
        <v>60</v>
      </c>
      <c r="I444" s="71">
        <v>60</v>
      </c>
      <c r="J444" s="71"/>
      <c r="K444" s="71"/>
    </row>
    <row r="445" spans="1:13" ht="17.25" thickTop="1" thickBot="1" x14ac:dyDescent="0.3">
      <c r="A445" s="56"/>
      <c r="B445" s="56"/>
      <c r="C445" s="57" t="s">
        <v>343</v>
      </c>
      <c r="D445" s="127">
        <v>41</v>
      </c>
      <c r="E445" s="58">
        <v>0</v>
      </c>
      <c r="F445" s="58">
        <v>65</v>
      </c>
      <c r="G445" s="59">
        <v>100</v>
      </c>
      <c r="H445" s="58">
        <v>600</v>
      </c>
      <c r="I445" s="59">
        <v>500</v>
      </c>
      <c r="J445" s="59">
        <v>500</v>
      </c>
      <c r="K445" s="59">
        <v>500</v>
      </c>
      <c r="L445" s="128"/>
      <c r="M445" s="128"/>
    </row>
    <row r="446" spans="1:13" ht="17.25" thickTop="1" thickBot="1" x14ac:dyDescent="0.3">
      <c r="A446" s="75"/>
      <c r="B446" s="75" t="s">
        <v>124</v>
      </c>
      <c r="C446" s="76" t="s">
        <v>207</v>
      </c>
      <c r="D446" s="114">
        <v>41</v>
      </c>
      <c r="E446" s="70">
        <v>0</v>
      </c>
      <c r="F446" s="70">
        <v>65</v>
      </c>
      <c r="G446" s="71">
        <v>100</v>
      </c>
      <c r="H446" s="70">
        <v>600</v>
      </c>
      <c r="I446" s="71">
        <v>500</v>
      </c>
      <c r="J446" s="71"/>
      <c r="K446" s="71"/>
    </row>
    <row r="447" spans="1:13" ht="17.25" thickTop="1" thickBot="1" x14ac:dyDescent="0.3">
      <c r="A447" s="56"/>
      <c r="B447" s="56"/>
      <c r="C447" s="57" t="s">
        <v>211</v>
      </c>
      <c r="D447" s="56">
        <v>41</v>
      </c>
      <c r="E447" s="58">
        <v>50</v>
      </c>
      <c r="F447" s="58">
        <v>0</v>
      </c>
      <c r="G447" s="59">
        <v>100</v>
      </c>
      <c r="H447" s="58">
        <v>100</v>
      </c>
      <c r="I447" s="59">
        <v>100</v>
      </c>
      <c r="J447" s="59">
        <v>100</v>
      </c>
      <c r="K447" s="59">
        <v>100</v>
      </c>
    </row>
    <row r="448" spans="1:13" ht="17.25" thickTop="1" thickBot="1" x14ac:dyDescent="0.3">
      <c r="A448" s="25"/>
      <c r="B448" s="115" t="s">
        <v>129</v>
      </c>
      <c r="C448" s="116" t="s">
        <v>221</v>
      </c>
      <c r="D448" s="114">
        <v>41</v>
      </c>
      <c r="E448" s="70">
        <v>50</v>
      </c>
      <c r="F448" s="70">
        <v>0</v>
      </c>
      <c r="G448" s="71">
        <v>100</v>
      </c>
      <c r="H448" s="70">
        <v>100</v>
      </c>
      <c r="I448" s="71">
        <v>100</v>
      </c>
      <c r="J448" s="71"/>
      <c r="K448" s="71"/>
    </row>
    <row r="449" spans="1:13" ht="17.25" thickTop="1" thickBot="1" x14ac:dyDescent="0.3">
      <c r="A449" s="52" t="s">
        <v>394</v>
      </c>
      <c r="B449" s="53"/>
      <c r="C449" s="220" t="s">
        <v>395</v>
      </c>
      <c r="D449" s="221"/>
      <c r="E449" s="54">
        <v>604.5</v>
      </c>
      <c r="F449" s="54">
        <f>F457+F460+F465+F467+F469</f>
        <v>443.94</v>
      </c>
      <c r="G449" s="55">
        <v>2715</v>
      </c>
      <c r="H449" s="54">
        <f>H450+H457+H460+H465+H467+H469</f>
        <v>2645</v>
      </c>
      <c r="I449" s="55">
        <f>I450+I457+I460+I465+I467+I469</f>
        <v>2195</v>
      </c>
      <c r="J449" s="55">
        <v>2195</v>
      </c>
      <c r="K449" s="55">
        <v>2195</v>
      </c>
    </row>
    <row r="450" spans="1:13" ht="17.25" thickTop="1" thickBot="1" x14ac:dyDescent="0.3">
      <c r="A450" s="56"/>
      <c r="B450" s="56"/>
      <c r="C450" s="57" t="s">
        <v>118</v>
      </c>
      <c r="D450" s="56">
        <v>41</v>
      </c>
      <c r="E450" s="58">
        <v>0</v>
      </c>
      <c r="F450" s="58">
        <v>0</v>
      </c>
      <c r="G450" s="59">
        <v>105</v>
      </c>
      <c r="H450" s="58">
        <f>15+30+50+40</f>
        <v>135</v>
      </c>
      <c r="I450" s="59">
        <f>I451+I452+I453+I454+I455+I456</f>
        <v>135</v>
      </c>
      <c r="J450" s="59">
        <v>135</v>
      </c>
      <c r="K450" s="59">
        <v>135</v>
      </c>
    </row>
    <row r="451" spans="1:13" ht="17.25" thickTop="1" thickBot="1" x14ac:dyDescent="0.3">
      <c r="A451" s="77"/>
      <c r="B451" s="111" t="s">
        <v>113</v>
      </c>
      <c r="C451" s="112" t="s">
        <v>396</v>
      </c>
      <c r="D451" s="77">
        <v>41</v>
      </c>
      <c r="E451" s="78">
        <v>0</v>
      </c>
      <c r="F451" s="78">
        <v>0</v>
      </c>
      <c r="G451" s="79">
        <v>15</v>
      </c>
      <c r="H451" s="78">
        <v>15</v>
      </c>
      <c r="I451" s="79">
        <v>15</v>
      </c>
      <c r="J451" s="79"/>
      <c r="K451" s="79"/>
      <c r="L451" s="88"/>
      <c r="M451" s="88"/>
    </row>
    <row r="452" spans="1:13" ht="17.25" thickTop="1" thickBot="1" x14ac:dyDescent="0.3">
      <c r="A452" s="77"/>
      <c r="B452" s="111" t="s">
        <v>119</v>
      </c>
      <c r="C452" s="112" t="s">
        <v>397</v>
      </c>
      <c r="D452" s="77">
        <v>41</v>
      </c>
      <c r="E452" s="78">
        <v>0</v>
      </c>
      <c r="F452" s="78">
        <v>0</v>
      </c>
      <c r="G452" s="79">
        <v>50</v>
      </c>
      <c r="H452" s="78">
        <v>50</v>
      </c>
      <c r="I452" s="79">
        <v>50</v>
      </c>
      <c r="J452" s="79"/>
      <c r="K452" s="79"/>
      <c r="L452" s="88"/>
      <c r="M452" s="88"/>
    </row>
    <row r="453" spans="1:13" ht="17.25" thickTop="1" thickBot="1" x14ac:dyDescent="0.3">
      <c r="A453" s="77"/>
      <c r="B453" s="111" t="s">
        <v>124</v>
      </c>
      <c r="C453" s="112" t="s">
        <v>132</v>
      </c>
      <c r="D453" s="77">
        <v>41</v>
      </c>
      <c r="E453" s="78">
        <v>0</v>
      </c>
      <c r="F453" s="78">
        <v>0</v>
      </c>
      <c r="G453" s="79">
        <v>20</v>
      </c>
      <c r="H453" s="78">
        <v>30</v>
      </c>
      <c r="I453" s="79">
        <v>30</v>
      </c>
      <c r="J453" s="79"/>
      <c r="K453" s="79"/>
      <c r="L453" s="88"/>
      <c r="M453" s="88"/>
    </row>
    <row r="454" spans="1:13" ht="17.25" thickTop="1" thickBot="1" x14ac:dyDescent="0.3">
      <c r="A454" s="77"/>
      <c r="B454" s="111" t="s">
        <v>129</v>
      </c>
      <c r="C454" s="112" t="s">
        <v>134</v>
      </c>
      <c r="D454" s="77">
        <v>41</v>
      </c>
      <c r="E454" s="78">
        <v>0</v>
      </c>
      <c r="F454" s="78">
        <v>0</v>
      </c>
      <c r="G454" s="79">
        <v>5</v>
      </c>
      <c r="H454" s="78">
        <v>5</v>
      </c>
      <c r="I454" s="79">
        <v>5</v>
      </c>
      <c r="J454" s="79"/>
      <c r="K454" s="79"/>
      <c r="L454" s="88"/>
      <c r="M454" s="88"/>
    </row>
    <row r="455" spans="1:13" ht="17.25" thickTop="1" thickBot="1" x14ac:dyDescent="0.3">
      <c r="A455" s="77"/>
      <c r="B455" s="111" t="s">
        <v>131</v>
      </c>
      <c r="C455" s="112" t="s">
        <v>136</v>
      </c>
      <c r="D455" s="77">
        <v>41</v>
      </c>
      <c r="E455" s="78">
        <v>0</v>
      </c>
      <c r="F455" s="78">
        <v>0</v>
      </c>
      <c r="G455" s="79">
        <v>5</v>
      </c>
      <c r="H455" s="78">
        <v>5</v>
      </c>
      <c r="I455" s="79">
        <v>5</v>
      </c>
      <c r="J455" s="79"/>
      <c r="K455" s="79"/>
      <c r="L455" s="88"/>
      <c r="M455" s="88"/>
    </row>
    <row r="456" spans="1:13" ht="17.25" thickTop="1" thickBot="1" x14ac:dyDescent="0.3">
      <c r="A456" s="77"/>
      <c r="B456" s="111" t="s">
        <v>133</v>
      </c>
      <c r="C456" s="112" t="s">
        <v>140</v>
      </c>
      <c r="D456" s="77">
        <v>41</v>
      </c>
      <c r="E456" s="78">
        <v>0</v>
      </c>
      <c r="F456" s="78">
        <v>0</v>
      </c>
      <c r="G456" s="79">
        <v>10</v>
      </c>
      <c r="H456" s="78">
        <v>30</v>
      </c>
      <c r="I456" s="79">
        <v>30</v>
      </c>
      <c r="J456" s="79"/>
      <c r="K456" s="79"/>
      <c r="L456" s="88"/>
      <c r="M456" s="88"/>
    </row>
    <row r="457" spans="1:13" ht="17.25" thickTop="1" thickBot="1" x14ac:dyDescent="0.3">
      <c r="A457" s="56"/>
      <c r="B457" s="56"/>
      <c r="C457" s="57" t="s">
        <v>147</v>
      </c>
      <c r="D457" s="56">
        <v>41</v>
      </c>
      <c r="E457" s="58">
        <v>164.88</v>
      </c>
      <c r="F457" s="58">
        <v>118.68</v>
      </c>
      <c r="G457" s="59">
        <v>200</v>
      </c>
      <c r="H457" s="58">
        <v>250</v>
      </c>
      <c r="I457" s="59">
        <v>300</v>
      </c>
      <c r="J457" s="59">
        <v>300</v>
      </c>
      <c r="K457" s="59">
        <v>300</v>
      </c>
    </row>
    <row r="458" spans="1:13" ht="17.25" thickTop="1" thickBot="1" x14ac:dyDescent="0.3">
      <c r="A458" s="20"/>
      <c r="B458" s="39"/>
      <c r="C458" s="19" t="s">
        <v>149</v>
      </c>
      <c r="D458" s="39">
        <v>41</v>
      </c>
      <c r="E458" s="121">
        <v>164.88</v>
      </c>
      <c r="F458" s="121">
        <v>118.68</v>
      </c>
      <c r="G458" s="74">
        <v>200</v>
      </c>
      <c r="H458" s="73">
        <v>250</v>
      </c>
      <c r="I458" s="74">
        <v>300</v>
      </c>
      <c r="J458" s="74"/>
      <c r="K458" s="74"/>
      <c r="L458" s="4"/>
      <c r="M458" s="4"/>
    </row>
    <row r="459" spans="1:13" ht="17.25" thickTop="1" thickBot="1" x14ac:dyDescent="0.3">
      <c r="A459" s="25"/>
      <c r="B459" s="39" t="s">
        <v>135</v>
      </c>
      <c r="C459" s="24" t="s">
        <v>150</v>
      </c>
      <c r="D459" s="114">
        <v>41</v>
      </c>
      <c r="E459" s="117">
        <v>164.88</v>
      </c>
      <c r="F459" s="117">
        <v>118.68</v>
      </c>
      <c r="G459" s="71">
        <v>200</v>
      </c>
      <c r="H459" s="70">
        <v>250</v>
      </c>
      <c r="I459" s="71">
        <v>300</v>
      </c>
      <c r="J459" s="71"/>
      <c r="K459" s="71"/>
    </row>
    <row r="460" spans="1:13" ht="17.25" thickTop="1" thickBot="1" x14ac:dyDescent="0.3">
      <c r="A460" s="56"/>
      <c r="B460" s="56"/>
      <c r="C460" s="57" t="s">
        <v>164</v>
      </c>
      <c r="D460" s="56">
        <v>41</v>
      </c>
      <c r="E460" s="58">
        <v>170.46</v>
      </c>
      <c r="F460" s="58">
        <v>116.1</v>
      </c>
      <c r="G460" s="59">
        <v>300</v>
      </c>
      <c r="H460" s="58">
        <v>350</v>
      </c>
      <c r="I460" s="59">
        <v>350</v>
      </c>
      <c r="J460" s="59">
        <v>350</v>
      </c>
      <c r="K460" s="59">
        <v>350</v>
      </c>
    </row>
    <row r="461" spans="1:13" ht="17.25" thickTop="1" thickBot="1" x14ac:dyDescent="0.3">
      <c r="A461" s="75"/>
      <c r="B461" s="75" t="s">
        <v>137</v>
      </c>
      <c r="C461" s="76" t="s">
        <v>172</v>
      </c>
      <c r="D461" s="77">
        <v>41</v>
      </c>
      <c r="E461" s="78">
        <v>0</v>
      </c>
      <c r="F461" s="78">
        <v>0</v>
      </c>
      <c r="G461" s="79">
        <v>50</v>
      </c>
      <c r="H461" s="78">
        <v>50</v>
      </c>
      <c r="I461" s="79">
        <v>50</v>
      </c>
      <c r="J461" s="79"/>
      <c r="K461" s="79"/>
      <c r="L461" s="80"/>
      <c r="M461" s="80"/>
    </row>
    <row r="462" spans="1:13" ht="17.25" thickTop="1" thickBot="1" x14ac:dyDescent="0.3">
      <c r="A462" s="20"/>
      <c r="B462" s="39" t="s">
        <v>139</v>
      </c>
      <c r="C462" s="19" t="s">
        <v>174</v>
      </c>
      <c r="D462" s="39">
        <v>41</v>
      </c>
      <c r="E462" s="73">
        <v>170.45999999999998</v>
      </c>
      <c r="F462" s="73">
        <v>116.1</v>
      </c>
      <c r="G462" s="74">
        <v>250</v>
      </c>
      <c r="H462" s="73">
        <v>300</v>
      </c>
      <c r="I462" s="74">
        <v>300</v>
      </c>
      <c r="J462" s="74"/>
      <c r="K462" s="74"/>
      <c r="L462" s="4"/>
      <c r="M462" s="4"/>
    </row>
    <row r="463" spans="1:13" ht="17.25" thickTop="1" thickBot="1" x14ac:dyDescent="0.3">
      <c r="A463" s="25"/>
      <c r="B463" s="114"/>
      <c r="C463" s="24" t="s">
        <v>180</v>
      </c>
      <c r="D463" s="114">
        <v>41</v>
      </c>
      <c r="E463" s="70">
        <v>28.11</v>
      </c>
      <c r="F463" s="70">
        <v>0</v>
      </c>
      <c r="G463" s="71">
        <v>50</v>
      </c>
      <c r="H463" s="70">
        <v>100</v>
      </c>
      <c r="I463" s="71">
        <v>100</v>
      </c>
      <c r="J463" s="71"/>
      <c r="K463" s="71"/>
      <c r="L463" s="72"/>
      <c r="M463" s="72"/>
    </row>
    <row r="464" spans="1:13" ht="17.25" thickTop="1" thickBot="1" x14ac:dyDescent="0.3">
      <c r="A464" s="25"/>
      <c r="B464" s="114"/>
      <c r="C464" s="24" t="s">
        <v>181</v>
      </c>
      <c r="D464" s="114">
        <v>41</v>
      </c>
      <c r="E464" s="70">
        <v>142.35</v>
      </c>
      <c r="F464" s="70">
        <v>116.1</v>
      </c>
      <c r="G464" s="71">
        <v>200</v>
      </c>
      <c r="H464" s="70">
        <v>200</v>
      </c>
      <c r="I464" s="71">
        <v>200</v>
      </c>
      <c r="J464" s="71"/>
      <c r="K464" s="71"/>
      <c r="L464" s="72"/>
      <c r="M464" s="72"/>
    </row>
    <row r="465" spans="1:13" ht="17.25" thickTop="1" thickBot="1" x14ac:dyDescent="0.3">
      <c r="A465" s="56"/>
      <c r="B465" s="56"/>
      <c r="C465" s="57" t="s">
        <v>343</v>
      </c>
      <c r="D465" s="127">
        <v>41</v>
      </c>
      <c r="E465" s="129">
        <v>0</v>
      </c>
      <c r="F465" s="129">
        <v>0</v>
      </c>
      <c r="G465" s="130">
        <v>1500</v>
      </c>
      <c r="H465" s="129">
        <v>1000</v>
      </c>
      <c r="I465" s="130">
        <v>500</v>
      </c>
      <c r="J465" s="130">
        <v>500</v>
      </c>
      <c r="K465" s="130">
        <v>500</v>
      </c>
      <c r="L465" s="4"/>
      <c r="M465" s="4"/>
    </row>
    <row r="466" spans="1:13" ht="17.25" thickTop="1" thickBot="1" x14ac:dyDescent="0.3">
      <c r="A466" s="75"/>
      <c r="B466" s="75" t="s">
        <v>142</v>
      </c>
      <c r="C466" s="76" t="s">
        <v>207</v>
      </c>
      <c r="D466" s="114">
        <v>41</v>
      </c>
      <c r="E466" s="70">
        <v>0</v>
      </c>
      <c r="F466" s="70">
        <v>0</v>
      </c>
      <c r="G466" s="71">
        <v>1500</v>
      </c>
      <c r="H466" s="70">
        <v>1000</v>
      </c>
      <c r="I466" s="71">
        <v>500</v>
      </c>
      <c r="J466" s="71"/>
      <c r="K466" s="71"/>
      <c r="L466" s="72"/>
      <c r="M466" s="72"/>
    </row>
    <row r="467" spans="1:13" ht="17.25" thickTop="1" thickBot="1" x14ac:dyDescent="0.3">
      <c r="A467" s="56"/>
      <c r="B467" s="127"/>
      <c r="C467" s="131" t="s">
        <v>398</v>
      </c>
      <c r="D467" s="127">
        <v>41</v>
      </c>
      <c r="E467" s="58">
        <v>0</v>
      </c>
      <c r="F467" s="58">
        <v>10</v>
      </c>
      <c r="G467" s="59">
        <v>10</v>
      </c>
      <c r="H467" s="58">
        <v>10</v>
      </c>
      <c r="I467" s="59">
        <v>10</v>
      </c>
      <c r="J467" s="59">
        <v>10</v>
      </c>
      <c r="K467" s="59">
        <v>10</v>
      </c>
      <c r="L467" s="72"/>
      <c r="M467" s="72"/>
    </row>
    <row r="468" spans="1:13" ht="17.25" thickTop="1" thickBot="1" x14ac:dyDescent="0.3">
      <c r="A468" s="25"/>
      <c r="B468" s="39" t="s">
        <v>148</v>
      </c>
      <c r="C468" s="24" t="s">
        <v>399</v>
      </c>
      <c r="D468" s="114">
        <v>41</v>
      </c>
      <c r="E468" s="70">
        <v>0</v>
      </c>
      <c r="F468" s="70">
        <v>10</v>
      </c>
      <c r="G468" s="71">
        <v>10</v>
      </c>
      <c r="H468" s="70">
        <v>10</v>
      </c>
      <c r="I468" s="71">
        <v>10</v>
      </c>
      <c r="J468" s="71"/>
      <c r="K468" s="71"/>
      <c r="L468" s="72"/>
      <c r="M468" s="72"/>
    </row>
    <row r="469" spans="1:13" ht="17.25" thickTop="1" thickBot="1" x14ac:dyDescent="0.3">
      <c r="A469" s="56"/>
      <c r="B469" s="56"/>
      <c r="C469" s="57" t="s">
        <v>211</v>
      </c>
      <c r="D469" s="56">
        <v>41</v>
      </c>
      <c r="E469" s="58">
        <v>269.16000000000003</v>
      </c>
      <c r="F469" s="58">
        <v>199.16</v>
      </c>
      <c r="G469" s="59">
        <v>600</v>
      </c>
      <c r="H469" s="58">
        <f>H470+H472+H473</f>
        <v>900</v>
      </c>
      <c r="I469" s="59">
        <v>900</v>
      </c>
      <c r="J469" s="59">
        <v>900</v>
      </c>
      <c r="K469" s="59">
        <v>900</v>
      </c>
    </row>
    <row r="470" spans="1:13" ht="17.25" thickTop="1" thickBot="1" x14ac:dyDescent="0.3">
      <c r="A470" s="75"/>
      <c r="B470" s="75" t="s">
        <v>152</v>
      </c>
      <c r="C470" s="94" t="s">
        <v>220</v>
      </c>
      <c r="D470" s="75">
        <v>41</v>
      </c>
      <c r="E470" s="95">
        <v>269.15999999999997</v>
      </c>
      <c r="F470" s="95">
        <v>199.16</v>
      </c>
      <c r="G470" s="96">
        <v>100</v>
      </c>
      <c r="H470" s="95">
        <v>100</v>
      </c>
      <c r="I470" s="96">
        <v>100</v>
      </c>
      <c r="J470" s="96"/>
      <c r="K470" s="96"/>
      <c r="L470" s="80"/>
      <c r="M470" s="80"/>
    </row>
    <row r="471" spans="1:13" ht="17.25" thickTop="1" thickBot="1" x14ac:dyDescent="0.3">
      <c r="A471" s="75"/>
      <c r="B471" s="75"/>
      <c r="C471" s="76" t="s">
        <v>225</v>
      </c>
      <c r="D471" s="77">
        <v>41</v>
      </c>
      <c r="E471" s="78">
        <v>70</v>
      </c>
      <c r="F471" s="78">
        <v>0</v>
      </c>
      <c r="G471" s="79">
        <v>100</v>
      </c>
      <c r="H471" s="78">
        <v>100</v>
      </c>
      <c r="I471" s="79">
        <v>100</v>
      </c>
      <c r="J471" s="79"/>
      <c r="K471" s="79"/>
      <c r="L471" s="80"/>
      <c r="M471" s="80"/>
    </row>
    <row r="472" spans="1:13" ht="17.25" thickTop="1" thickBot="1" x14ac:dyDescent="0.3">
      <c r="A472" s="25"/>
      <c r="B472" s="39" t="s">
        <v>158</v>
      </c>
      <c r="C472" s="24" t="s">
        <v>238</v>
      </c>
      <c r="D472" s="114">
        <v>41</v>
      </c>
      <c r="E472" s="117">
        <v>199.16</v>
      </c>
      <c r="F472" s="117">
        <v>199.16</v>
      </c>
      <c r="G472" s="71">
        <v>200</v>
      </c>
      <c r="H472" s="70">
        <v>200</v>
      </c>
      <c r="I472" s="71">
        <v>200</v>
      </c>
      <c r="J472" s="71"/>
      <c r="K472" s="71"/>
    </row>
    <row r="473" spans="1:13" ht="17.25" thickTop="1" thickBot="1" x14ac:dyDescent="0.3">
      <c r="A473" s="25"/>
      <c r="B473" s="115" t="s">
        <v>160</v>
      </c>
      <c r="C473" s="116" t="s">
        <v>251</v>
      </c>
      <c r="D473" s="114">
        <v>41</v>
      </c>
      <c r="E473" s="70">
        <v>0</v>
      </c>
      <c r="F473" s="70">
        <v>0</v>
      </c>
      <c r="G473" s="71">
        <v>300</v>
      </c>
      <c r="H473" s="70">
        <v>600</v>
      </c>
      <c r="I473" s="71">
        <v>600</v>
      </c>
      <c r="J473" s="71"/>
      <c r="K473" s="71"/>
    </row>
    <row r="474" spans="1:13" ht="17.25" thickTop="1" thickBot="1" x14ac:dyDescent="0.3">
      <c r="A474" s="52" t="s">
        <v>400</v>
      </c>
      <c r="B474" s="53"/>
      <c r="C474" s="220" t="s">
        <v>401</v>
      </c>
      <c r="D474" s="221"/>
      <c r="E474" s="54">
        <v>0</v>
      </c>
      <c r="F474" s="54">
        <v>0</v>
      </c>
      <c r="G474" s="55">
        <v>50</v>
      </c>
      <c r="H474" s="54">
        <v>50</v>
      </c>
      <c r="I474" s="55">
        <v>50</v>
      </c>
      <c r="J474" s="55">
        <v>50</v>
      </c>
      <c r="K474" s="55">
        <v>50</v>
      </c>
    </row>
    <row r="475" spans="1:13" ht="17.25" thickTop="1" thickBot="1" x14ac:dyDescent="0.3">
      <c r="A475" s="56"/>
      <c r="B475" s="56"/>
      <c r="C475" s="57" t="s">
        <v>164</v>
      </c>
      <c r="D475" s="56">
        <v>41</v>
      </c>
      <c r="E475" s="58">
        <v>0</v>
      </c>
      <c r="F475" s="58">
        <v>0</v>
      </c>
      <c r="G475" s="59">
        <v>50</v>
      </c>
      <c r="H475" s="58">
        <v>50</v>
      </c>
      <c r="I475" s="59">
        <v>50</v>
      </c>
      <c r="J475" s="59">
        <v>50</v>
      </c>
      <c r="K475" s="59">
        <v>50</v>
      </c>
    </row>
    <row r="476" spans="1:13" ht="17.25" thickTop="1" thickBot="1" x14ac:dyDescent="0.3">
      <c r="A476" s="25"/>
      <c r="B476" s="115" t="s">
        <v>113</v>
      </c>
      <c r="C476" s="116" t="s">
        <v>181</v>
      </c>
      <c r="D476" s="114">
        <v>41</v>
      </c>
      <c r="E476" s="70">
        <v>0</v>
      </c>
      <c r="F476" s="70">
        <v>0</v>
      </c>
      <c r="G476" s="71">
        <v>50</v>
      </c>
      <c r="H476" s="70">
        <v>50</v>
      </c>
      <c r="I476" s="71">
        <v>50</v>
      </c>
      <c r="J476" s="71"/>
      <c r="K476" s="71"/>
    </row>
    <row r="477" spans="1:13" ht="17.25" thickTop="1" thickBot="1" x14ac:dyDescent="0.3">
      <c r="A477" s="52" t="s">
        <v>402</v>
      </c>
      <c r="B477" s="53"/>
      <c r="C477" s="220" t="s">
        <v>403</v>
      </c>
      <c r="D477" s="221"/>
      <c r="E477" s="54">
        <v>0</v>
      </c>
      <c r="F477" s="54">
        <v>0</v>
      </c>
      <c r="G477" s="55">
        <v>200</v>
      </c>
      <c r="H477" s="54">
        <v>200</v>
      </c>
      <c r="I477" s="55">
        <v>200</v>
      </c>
      <c r="J477" s="55">
        <v>200</v>
      </c>
      <c r="K477" s="55">
        <v>200</v>
      </c>
    </row>
    <row r="478" spans="1:13" ht="17.25" thickTop="1" thickBot="1" x14ac:dyDescent="0.3">
      <c r="A478" s="56"/>
      <c r="B478" s="56"/>
      <c r="C478" s="57" t="s">
        <v>164</v>
      </c>
      <c r="D478" s="56">
        <v>41</v>
      </c>
      <c r="E478" s="58">
        <v>0</v>
      </c>
      <c r="F478" s="58">
        <v>0</v>
      </c>
      <c r="G478" s="59">
        <v>200</v>
      </c>
      <c r="H478" s="58">
        <v>200</v>
      </c>
      <c r="I478" s="59">
        <v>200</v>
      </c>
      <c r="J478" s="59">
        <v>200</v>
      </c>
      <c r="K478" s="59">
        <v>200</v>
      </c>
    </row>
    <row r="479" spans="1:13" ht="17.25" thickTop="1" thickBot="1" x14ac:dyDescent="0.3">
      <c r="A479" s="25"/>
      <c r="B479" s="115" t="s">
        <v>113</v>
      </c>
      <c r="C479" s="116" t="s">
        <v>181</v>
      </c>
      <c r="D479" s="114">
        <v>41</v>
      </c>
      <c r="E479" s="70">
        <v>0</v>
      </c>
      <c r="F479" s="70">
        <v>0</v>
      </c>
      <c r="G479" s="71">
        <v>200</v>
      </c>
      <c r="H479" s="70">
        <v>200</v>
      </c>
      <c r="I479" s="71">
        <v>200</v>
      </c>
      <c r="J479" s="71"/>
      <c r="K479" s="71"/>
    </row>
    <row r="480" spans="1:13" ht="17.25" thickTop="1" thickBot="1" x14ac:dyDescent="0.3">
      <c r="A480" s="52" t="s">
        <v>404</v>
      </c>
      <c r="B480" s="53"/>
      <c r="C480" s="220" t="s">
        <v>405</v>
      </c>
      <c r="D480" s="221"/>
      <c r="E480" s="54">
        <v>3323.83</v>
      </c>
      <c r="F480" s="54">
        <f>F481+F483+F491+F494+F497</f>
        <v>4006.55</v>
      </c>
      <c r="G480" s="55">
        <v>4150</v>
      </c>
      <c r="H480" s="54">
        <f>H481+H483+H491+H494+H497</f>
        <v>4100</v>
      </c>
      <c r="I480" s="55">
        <f>I481+I483+I491+I494+I497</f>
        <v>4840</v>
      </c>
      <c r="J480" s="55">
        <v>4840</v>
      </c>
      <c r="K480" s="55">
        <v>4840</v>
      </c>
    </row>
    <row r="481" spans="1:13" ht="17.25" thickTop="1" thickBot="1" x14ac:dyDescent="0.3">
      <c r="A481" s="56"/>
      <c r="B481" s="56"/>
      <c r="C481" s="57" t="s">
        <v>112</v>
      </c>
      <c r="D481" s="56">
        <v>41</v>
      </c>
      <c r="E481" s="58">
        <v>2090.25</v>
      </c>
      <c r="F481" s="58">
        <v>2584.5300000000002</v>
      </c>
      <c r="G481" s="59">
        <v>2500</v>
      </c>
      <c r="H481" s="58">
        <v>2500</v>
      </c>
      <c r="I481" s="59">
        <v>3200</v>
      </c>
      <c r="J481" s="59">
        <v>3200</v>
      </c>
      <c r="K481" s="59">
        <v>3200</v>
      </c>
    </row>
    <row r="482" spans="1:13" ht="17.25" thickTop="1" thickBot="1" x14ac:dyDescent="0.3">
      <c r="A482" s="25"/>
      <c r="B482" s="39" t="s">
        <v>113</v>
      </c>
      <c r="C482" s="24" t="s">
        <v>406</v>
      </c>
      <c r="D482" s="114">
        <v>41</v>
      </c>
      <c r="E482" s="117">
        <v>2090.25</v>
      </c>
      <c r="F482" s="117">
        <v>2584.5300000000002</v>
      </c>
      <c r="G482" s="71">
        <v>2500</v>
      </c>
      <c r="H482" s="70">
        <v>2500</v>
      </c>
      <c r="I482" s="71">
        <v>3200</v>
      </c>
      <c r="J482" s="71"/>
      <c r="K482" s="71"/>
    </row>
    <row r="483" spans="1:13" ht="17.25" thickTop="1" thickBot="1" x14ac:dyDescent="0.3">
      <c r="A483" s="56"/>
      <c r="B483" s="56"/>
      <c r="C483" s="57" t="s">
        <v>118</v>
      </c>
      <c r="D483" s="56">
        <v>41</v>
      </c>
      <c r="E483" s="58">
        <v>721.2</v>
      </c>
      <c r="F483" s="58">
        <f>F484+F485+F486+F487+F488+F489+F490</f>
        <v>890.15000000000009</v>
      </c>
      <c r="G483" s="59">
        <v>1010</v>
      </c>
      <c r="H483" s="58">
        <f>H484+H485+H486+H487+H488+H489+H490</f>
        <v>1010</v>
      </c>
      <c r="I483" s="59">
        <f>I484+I485+I486+I487+I488+I489+I490</f>
        <v>1030</v>
      </c>
      <c r="J483" s="59">
        <v>1030</v>
      </c>
      <c r="K483" s="59">
        <v>1030</v>
      </c>
    </row>
    <row r="484" spans="1:13" ht="17.25" thickTop="1" thickBot="1" x14ac:dyDescent="0.3">
      <c r="A484" s="25"/>
      <c r="B484" s="39" t="s">
        <v>119</v>
      </c>
      <c r="C484" s="24" t="s">
        <v>407</v>
      </c>
      <c r="D484" s="114">
        <v>41</v>
      </c>
      <c r="E484" s="70">
        <v>206.42</v>
      </c>
      <c r="F484" s="70">
        <v>258.45</v>
      </c>
      <c r="G484" s="71">
        <v>300</v>
      </c>
      <c r="H484" s="70">
        <v>300</v>
      </c>
      <c r="I484" s="71">
        <v>300</v>
      </c>
      <c r="J484" s="71"/>
      <c r="K484" s="71"/>
    </row>
    <row r="485" spans="1:13" ht="17.25" thickTop="1" thickBot="1" x14ac:dyDescent="0.3">
      <c r="A485" s="25"/>
      <c r="B485" s="39" t="s">
        <v>124</v>
      </c>
      <c r="C485" s="24" t="s">
        <v>130</v>
      </c>
      <c r="D485" s="114">
        <v>41</v>
      </c>
      <c r="E485" s="117">
        <v>28.82</v>
      </c>
      <c r="F485" s="117">
        <v>36.119999999999997</v>
      </c>
      <c r="G485" s="71">
        <v>50</v>
      </c>
      <c r="H485" s="70">
        <v>50</v>
      </c>
      <c r="I485" s="71">
        <v>50</v>
      </c>
      <c r="J485" s="71"/>
      <c r="K485" s="71"/>
    </row>
    <row r="486" spans="1:13" ht="17.25" thickTop="1" thickBot="1" x14ac:dyDescent="0.3">
      <c r="A486" s="25"/>
      <c r="B486" s="39" t="s">
        <v>129</v>
      </c>
      <c r="C486" s="24" t="s">
        <v>132</v>
      </c>
      <c r="D486" s="114">
        <v>41</v>
      </c>
      <c r="E486" s="117">
        <v>288.97000000000003</v>
      </c>
      <c r="F486" s="117">
        <v>367.43</v>
      </c>
      <c r="G486" s="71">
        <v>350</v>
      </c>
      <c r="H486" s="70">
        <v>350</v>
      </c>
      <c r="I486" s="71">
        <v>350</v>
      </c>
      <c r="J486" s="71"/>
      <c r="K486" s="71"/>
    </row>
    <row r="487" spans="1:13" ht="17.25" thickTop="1" thickBot="1" x14ac:dyDescent="0.3">
      <c r="A487" s="25"/>
      <c r="B487" s="39" t="s">
        <v>131</v>
      </c>
      <c r="C487" s="24" t="s">
        <v>134</v>
      </c>
      <c r="D487" s="114">
        <v>41</v>
      </c>
      <c r="E487" s="117">
        <v>16.440000000000001</v>
      </c>
      <c r="F487" s="117">
        <v>19.25</v>
      </c>
      <c r="G487" s="71">
        <v>30</v>
      </c>
      <c r="H487" s="70">
        <v>30</v>
      </c>
      <c r="I487" s="71">
        <v>50</v>
      </c>
      <c r="J487" s="71"/>
      <c r="K487" s="71"/>
    </row>
    <row r="488" spans="1:13" ht="17.25" thickTop="1" thickBot="1" x14ac:dyDescent="0.3">
      <c r="A488" s="25"/>
      <c r="B488" s="39" t="s">
        <v>133</v>
      </c>
      <c r="C488" s="24" t="s">
        <v>136</v>
      </c>
      <c r="D488" s="114">
        <v>41</v>
      </c>
      <c r="E488" s="117">
        <v>61.9</v>
      </c>
      <c r="F488" s="117">
        <v>70.959999999999994</v>
      </c>
      <c r="G488" s="71">
        <v>100</v>
      </c>
      <c r="H488" s="70">
        <v>100</v>
      </c>
      <c r="I488" s="71">
        <v>100</v>
      </c>
      <c r="J488" s="71"/>
      <c r="K488" s="71"/>
    </row>
    <row r="489" spans="1:13" ht="17.25" thickTop="1" thickBot="1" x14ac:dyDescent="0.3">
      <c r="A489" s="25"/>
      <c r="B489" s="39" t="s">
        <v>135</v>
      </c>
      <c r="C489" s="24" t="s">
        <v>138</v>
      </c>
      <c r="D489" s="114">
        <v>41</v>
      </c>
      <c r="E489" s="117">
        <v>20.62</v>
      </c>
      <c r="F489" s="117">
        <v>23.62</v>
      </c>
      <c r="G489" s="71">
        <v>30</v>
      </c>
      <c r="H489" s="70">
        <v>30</v>
      </c>
      <c r="I489" s="71">
        <v>30</v>
      </c>
      <c r="J489" s="71"/>
      <c r="K489" s="71"/>
    </row>
    <row r="490" spans="1:13" ht="17.25" thickTop="1" thickBot="1" x14ac:dyDescent="0.3">
      <c r="A490" s="25"/>
      <c r="B490" s="39" t="s">
        <v>137</v>
      </c>
      <c r="C490" s="24" t="s">
        <v>140</v>
      </c>
      <c r="D490" s="114">
        <v>41</v>
      </c>
      <c r="E490" s="117">
        <v>98.03</v>
      </c>
      <c r="F490" s="117">
        <v>114.32</v>
      </c>
      <c r="G490" s="71">
        <v>150</v>
      </c>
      <c r="H490" s="70">
        <v>150</v>
      </c>
      <c r="I490" s="71">
        <v>150</v>
      </c>
      <c r="J490" s="71"/>
      <c r="K490" s="71"/>
    </row>
    <row r="491" spans="1:13" ht="17.25" thickTop="1" thickBot="1" x14ac:dyDescent="0.3">
      <c r="A491" s="56"/>
      <c r="B491" s="56"/>
      <c r="C491" s="57" t="s">
        <v>211</v>
      </c>
      <c r="D491" s="56">
        <v>41</v>
      </c>
      <c r="E491" s="58">
        <v>16.96</v>
      </c>
      <c r="F491" s="58">
        <v>63.87</v>
      </c>
      <c r="G491" s="59">
        <v>130</v>
      </c>
      <c r="H491" s="58">
        <v>80</v>
      </c>
      <c r="I491" s="59">
        <v>100</v>
      </c>
      <c r="J491" s="59">
        <v>100</v>
      </c>
      <c r="K491" s="59">
        <v>100</v>
      </c>
    </row>
    <row r="492" spans="1:13" ht="17.25" thickTop="1" thickBot="1" x14ac:dyDescent="0.3">
      <c r="A492" s="25"/>
      <c r="B492" s="39" t="s">
        <v>139</v>
      </c>
      <c r="C492" s="24" t="s">
        <v>408</v>
      </c>
      <c r="D492" s="114">
        <v>41</v>
      </c>
      <c r="E492" s="117">
        <v>16.96</v>
      </c>
      <c r="F492" s="117">
        <v>23.87</v>
      </c>
      <c r="G492" s="71">
        <v>30</v>
      </c>
      <c r="H492" s="70">
        <v>30</v>
      </c>
      <c r="I492" s="71">
        <v>50</v>
      </c>
      <c r="J492" s="71"/>
      <c r="K492" s="71"/>
    </row>
    <row r="493" spans="1:13" ht="17.25" thickTop="1" thickBot="1" x14ac:dyDescent="0.3">
      <c r="A493" s="25"/>
      <c r="B493" s="39" t="s">
        <v>142</v>
      </c>
      <c r="C493" s="24" t="s">
        <v>251</v>
      </c>
      <c r="D493" s="114">
        <v>41</v>
      </c>
      <c r="E493" s="70">
        <v>0</v>
      </c>
      <c r="F493" s="70">
        <v>40</v>
      </c>
      <c r="G493" s="71">
        <v>100</v>
      </c>
      <c r="H493" s="70">
        <v>50</v>
      </c>
      <c r="I493" s="71">
        <v>50</v>
      </c>
      <c r="J493" s="71"/>
      <c r="K493" s="71"/>
    </row>
    <row r="494" spans="1:13" ht="17.25" thickTop="1" thickBot="1" x14ac:dyDescent="0.3">
      <c r="A494" s="56"/>
      <c r="B494" s="56"/>
      <c r="C494" s="57" t="s">
        <v>258</v>
      </c>
      <c r="D494" s="56">
        <v>41</v>
      </c>
      <c r="E494" s="58">
        <v>495.42</v>
      </c>
      <c r="F494" s="58">
        <v>468</v>
      </c>
      <c r="G494" s="59">
        <v>500</v>
      </c>
      <c r="H494" s="58">
        <v>500</v>
      </c>
      <c r="I494" s="59">
        <v>500</v>
      </c>
      <c r="J494" s="59">
        <v>500</v>
      </c>
      <c r="K494" s="59">
        <v>500</v>
      </c>
    </row>
    <row r="495" spans="1:13" ht="17.25" thickTop="1" thickBot="1" x14ac:dyDescent="0.3">
      <c r="A495" s="20"/>
      <c r="B495" s="39" t="s">
        <v>148</v>
      </c>
      <c r="C495" s="19" t="s">
        <v>260</v>
      </c>
      <c r="D495" s="39">
        <v>41</v>
      </c>
      <c r="E495" s="73">
        <v>495.42</v>
      </c>
      <c r="F495" s="73">
        <v>468</v>
      </c>
      <c r="G495" s="74">
        <v>500</v>
      </c>
      <c r="H495" s="73">
        <v>500</v>
      </c>
      <c r="I495" s="74">
        <v>500</v>
      </c>
      <c r="J495" s="74"/>
      <c r="K495" s="74"/>
      <c r="L495" s="4"/>
      <c r="M495" s="4"/>
    </row>
    <row r="496" spans="1:13" ht="17.25" thickTop="1" thickBot="1" x14ac:dyDescent="0.3">
      <c r="A496" s="25"/>
      <c r="B496" s="39"/>
      <c r="C496" s="24" t="s">
        <v>409</v>
      </c>
      <c r="D496" s="114">
        <v>41</v>
      </c>
      <c r="E496" s="70">
        <v>495.42</v>
      </c>
      <c r="F496" s="70">
        <v>468</v>
      </c>
      <c r="G496" s="71">
        <v>500</v>
      </c>
      <c r="H496" s="70">
        <v>500</v>
      </c>
      <c r="I496" s="71">
        <v>500</v>
      </c>
      <c r="J496" s="71"/>
      <c r="K496" s="71"/>
    </row>
    <row r="497" spans="1:13" ht="17.25" thickTop="1" thickBot="1" x14ac:dyDescent="0.3">
      <c r="A497" s="56"/>
      <c r="B497" s="56"/>
      <c r="C497" s="57" t="s">
        <v>267</v>
      </c>
      <c r="D497" s="56">
        <v>41</v>
      </c>
      <c r="E497" s="58">
        <v>0</v>
      </c>
      <c r="F497" s="58">
        <v>0</v>
      </c>
      <c r="G497" s="59">
        <v>10</v>
      </c>
      <c r="H497" s="58">
        <v>10</v>
      </c>
      <c r="I497" s="59">
        <v>10</v>
      </c>
      <c r="J497" s="59">
        <v>10</v>
      </c>
      <c r="K497" s="59">
        <v>10</v>
      </c>
    </row>
    <row r="498" spans="1:13" ht="17.25" thickTop="1" thickBot="1" x14ac:dyDescent="0.3">
      <c r="A498" s="25"/>
      <c r="B498" s="39" t="s">
        <v>152</v>
      </c>
      <c r="C498" s="24" t="s">
        <v>273</v>
      </c>
      <c r="D498" s="114">
        <v>41</v>
      </c>
      <c r="E498" s="70">
        <v>0</v>
      </c>
      <c r="F498" s="70">
        <v>0</v>
      </c>
      <c r="G498" s="71">
        <v>10</v>
      </c>
      <c r="H498" s="70">
        <v>10</v>
      </c>
      <c r="I498" s="71">
        <v>10</v>
      </c>
      <c r="J498" s="71"/>
      <c r="K498" s="71"/>
    </row>
    <row r="499" spans="1:13" ht="17.25" thickTop="1" thickBot="1" x14ac:dyDescent="0.3">
      <c r="A499" s="11" t="s">
        <v>410</v>
      </c>
      <c r="B499" s="132"/>
      <c r="C499" s="223" t="s">
        <v>411</v>
      </c>
      <c r="D499" s="224"/>
      <c r="E499" s="54">
        <v>0</v>
      </c>
      <c r="F499" s="54">
        <v>243.4</v>
      </c>
      <c r="G499" s="55">
        <v>100</v>
      </c>
      <c r="H499" s="54">
        <v>100</v>
      </c>
      <c r="I499" s="55">
        <v>0</v>
      </c>
      <c r="J499" s="55">
        <v>0</v>
      </c>
      <c r="K499" s="55">
        <v>0</v>
      </c>
      <c r="L499" s="4"/>
      <c r="M499" s="4"/>
    </row>
    <row r="500" spans="1:13" ht="17.25" thickTop="1" thickBot="1" x14ac:dyDescent="0.3">
      <c r="A500" s="56"/>
      <c r="B500" s="56"/>
      <c r="C500" s="57" t="s">
        <v>412</v>
      </c>
      <c r="D500" s="99">
        <v>111</v>
      </c>
      <c r="E500" s="58">
        <v>0</v>
      </c>
      <c r="F500" s="58">
        <f>F501+F502+F504</f>
        <v>243.39999999999998</v>
      </c>
      <c r="G500" s="59">
        <v>100</v>
      </c>
      <c r="H500" s="58">
        <v>100</v>
      </c>
      <c r="I500" s="59">
        <v>0</v>
      </c>
      <c r="J500" s="59">
        <v>0</v>
      </c>
      <c r="K500" s="59">
        <v>0</v>
      </c>
      <c r="L500" s="4"/>
      <c r="M500" s="4"/>
    </row>
    <row r="501" spans="1:13" ht="17.25" thickTop="1" thickBot="1" x14ac:dyDescent="0.3">
      <c r="A501" s="24"/>
      <c r="B501" s="20" t="s">
        <v>113</v>
      </c>
      <c r="C501" s="24" t="s">
        <v>413</v>
      </c>
      <c r="D501" s="81">
        <v>111</v>
      </c>
      <c r="E501" s="70">
        <v>0</v>
      </c>
      <c r="F501" s="70">
        <v>24.18</v>
      </c>
      <c r="G501" s="70">
        <v>10</v>
      </c>
      <c r="H501" s="70">
        <v>10</v>
      </c>
      <c r="I501" s="71">
        <v>0</v>
      </c>
      <c r="J501" s="71"/>
      <c r="K501" s="71"/>
    </row>
    <row r="502" spans="1:13" ht="17.25" thickTop="1" thickBot="1" x14ac:dyDescent="0.3">
      <c r="A502" s="24"/>
      <c r="B502" s="20"/>
      <c r="C502" s="24" t="s">
        <v>181</v>
      </c>
      <c r="D502" s="81">
        <v>111</v>
      </c>
      <c r="E502" s="70">
        <v>0</v>
      </c>
      <c r="F502" s="70">
        <v>118.64</v>
      </c>
      <c r="G502" s="70">
        <v>20</v>
      </c>
      <c r="H502" s="70">
        <v>20</v>
      </c>
      <c r="I502" s="71">
        <v>0</v>
      </c>
      <c r="J502" s="71"/>
      <c r="K502" s="71"/>
    </row>
    <row r="503" spans="1:13" ht="17.25" thickTop="1" thickBot="1" x14ac:dyDescent="0.3">
      <c r="A503" s="24"/>
      <c r="B503" s="20" t="s">
        <v>119</v>
      </c>
      <c r="C503" s="24" t="s">
        <v>340</v>
      </c>
      <c r="D503" s="81">
        <v>111</v>
      </c>
      <c r="E503" s="70">
        <v>0</v>
      </c>
      <c r="F503" s="70">
        <v>0</v>
      </c>
      <c r="G503" s="70">
        <v>20</v>
      </c>
      <c r="H503" s="70">
        <v>20</v>
      </c>
      <c r="I503" s="71">
        <v>0</v>
      </c>
      <c r="J503" s="71"/>
      <c r="K503" s="71"/>
    </row>
    <row r="504" spans="1:13" ht="17.25" thickTop="1" thickBot="1" x14ac:dyDescent="0.3">
      <c r="A504" s="24"/>
      <c r="B504" s="20" t="s">
        <v>124</v>
      </c>
      <c r="C504" s="24" t="s">
        <v>414</v>
      </c>
      <c r="D504" s="81">
        <v>111</v>
      </c>
      <c r="E504" s="70">
        <v>0</v>
      </c>
      <c r="F504" s="70">
        <v>100.58</v>
      </c>
      <c r="G504" s="70">
        <v>50</v>
      </c>
      <c r="H504" s="70">
        <v>50</v>
      </c>
      <c r="I504" s="71">
        <v>0</v>
      </c>
      <c r="J504" s="71"/>
      <c r="K504" s="71"/>
    </row>
    <row r="505" spans="1:13" ht="17.25" thickTop="1" thickBot="1" x14ac:dyDescent="0.3">
      <c r="A505" s="24"/>
      <c r="B505" s="20"/>
      <c r="C505" s="24"/>
      <c r="D505" s="81"/>
      <c r="E505" s="70"/>
      <c r="F505" s="70"/>
      <c r="G505" s="70"/>
      <c r="H505" s="70"/>
      <c r="I505" s="71"/>
      <c r="J505" s="71"/>
      <c r="K505" s="71"/>
    </row>
    <row r="506" spans="1:13" ht="16.5" thickTop="1" x14ac:dyDescent="0.25">
      <c r="B506" s="42"/>
      <c r="D506" s="42"/>
      <c r="E506" s="43"/>
      <c r="F506" s="43"/>
      <c r="G506" s="43"/>
      <c r="H506" s="43"/>
      <c r="I506" s="44"/>
      <c r="J506" s="44"/>
      <c r="K506" s="44"/>
    </row>
    <row r="507" spans="1:13" x14ac:dyDescent="0.25">
      <c r="B507" s="42"/>
      <c r="D507" s="42"/>
      <c r="E507" s="43"/>
      <c r="F507" s="43"/>
      <c r="G507" s="43"/>
      <c r="H507" s="43"/>
      <c r="I507" s="44"/>
      <c r="J507" s="44"/>
      <c r="K507" s="44"/>
    </row>
    <row r="508" spans="1:13" x14ac:dyDescent="0.25">
      <c r="B508" s="42"/>
      <c r="D508" s="42"/>
      <c r="E508" s="43"/>
      <c r="F508" s="43"/>
      <c r="G508" s="43"/>
      <c r="H508" s="43"/>
      <c r="I508" s="44"/>
      <c r="J508" s="44"/>
      <c r="K508" s="44"/>
    </row>
  </sheetData>
  <mergeCells count="25">
    <mergeCell ref="C499:D499"/>
    <mergeCell ref="C402:D402"/>
    <mergeCell ref="C441:D441"/>
    <mergeCell ref="C449:D449"/>
    <mergeCell ref="C474:D474"/>
    <mergeCell ref="C477:D477"/>
    <mergeCell ref="C480:D480"/>
    <mergeCell ref="C381:D381"/>
    <mergeCell ref="C253:D253"/>
    <mergeCell ref="C265:D265"/>
    <mergeCell ref="C272:D272"/>
    <mergeCell ref="C287:D287"/>
    <mergeCell ref="C314:D314"/>
    <mergeCell ref="C319:D319"/>
    <mergeCell ref="C326:D326"/>
    <mergeCell ref="C341:D341"/>
    <mergeCell ref="C344:D344"/>
    <mergeCell ref="C366:D366"/>
    <mergeCell ref="C371:D371"/>
    <mergeCell ref="C250:D250"/>
    <mergeCell ref="C6:D6"/>
    <mergeCell ref="C127:D127"/>
    <mergeCell ref="C133:D133"/>
    <mergeCell ref="C223:D223"/>
    <mergeCell ref="C235:D235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1" sqref="B1"/>
    </sheetView>
  </sheetViews>
  <sheetFormatPr defaultRowHeight="15.75" x14ac:dyDescent="0.25"/>
  <cols>
    <col min="1" max="1" width="56.5" customWidth="1"/>
    <col min="3" max="3" width="11.75" customWidth="1"/>
    <col min="4" max="4" width="12.875" customWidth="1"/>
    <col min="5" max="5" width="13.625" customWidth="1"/>
    <col min="6" max="6" width="11.5" customWidth="1"/>
    <col min="7" max="7" width="10.375" customWidth="1"/>
    <col min="8" max="8" width="11" customWidth="1"/>
    <col min="9" max="9" width="10.625" customWidth="1"/>
  </cols>
  <sheetData>
    <row r="1" spans="1:11" ht="31.5" x14ac:dyDescent="0.5">
      <c r="B1" s="135" t="s">
        <v>495</v>
      </c>
      <c r="C1" s="136"/>
      <c r="D1" s="137"/>
      <c r="E1" s="137"/>
      <c r="F1" s="137"/>
      <c r="G1" s="137"/>
    </row>
    <row r="2" spans="1:11" x14ac:dyDescent="0.25">
      <c r="C2" s="138"/>
    </row>
    <row r="3" spans="1:11" x14ac:dyDescent="0.25">
      <c r="B3" s="4"/>
      <c r="C3" s="138"/>
    </row>
    <row r="4" spans="1:11" ht="16.5" thickBot="1" x14ac:dyDescent="0.3">
      <c r="B4" s="4"/>
      <c r="C4" s="138"/>
    </row>
    <row r="5" spans="1:11" ht="45" thickTop="1" thickBot="1" x14ac:dyDescent="0.3">
      <c r="A5" s="139" t="s">
        <v>0</v>
      </c>
      <c r="B5" s="139" t="s">
        <v>1</v>
      </c>
      <c r="C5" s="140" t="s">
        <v>2</v>
      </c>
      <c r="D5" s="140" t="s">
        <v>101</v>
      </c>
      <c r="E5" s="140" t="s">
        <v>102</v>
      </c>
      <c r="F5" s="140" t="s">
        <v>103</v>
      </c>
      <c r="G5" s="140" t="s">
        <v>3</v>
      </c>
      <c r="H5" s="140" t="s">
        <v>4</v>
      </c>
      <c r="I5" s="140" t="s">
        <v>104</v>
      </c>
    </row>
    <row r="6" spans="1:11" ht="17.25" thickTop="1" thickBot="1" x14ac:dyDescent="0.3">
      <c r="A6" s="10" t="s">
        <v>430</v>
      </c>
      <c r="B6" s="11"/>
      <c r="C6" s="12">
        <v>7050</v>
      </c>
      <c r="D6" s="12">
        <v>7000</v>
      </c>
      <c r="E6" s="12">
        <v>20000</v>
      </c>
      <c r="F6" s="12">
        <v>20000</v>
      </c>
      <c r="G6" s="12">
        <v>25000</v>
      </c>
      <c r="H6" s="12">
        <v>25000</v>
      </c>
      <c r="I6" s="12">
        <v>25000</v>
      </c>
      <c r="J6" s="4"/>
      <c r="K6" s="4"/>
    </row>
    <row r="7" spans="1:11" ht="17.25" thickTop="1" thickBot="1" x14ac:dyDescent="0.3">
      <c r="A7" s="22" t="s">
        <v>431</v>
      </c>
      <c r="B7" s="17"/>
      <c r="C7" s="18">
        <v>7050</v>
      </c>
      <c r="D7" s="18">
        <v>7000</v>
      </c>
      <c r="E7" s="18">
        <v>20000</v>
      </c>
      <c r="F7" s="18">
        <v>20000</v>
      </c>
      <c r="G7" s="18">
        <v>25000</v>
      </c>
      <c r="H7" s="18">
        <v>25000</v>
      </c>
      <c r="I7" s="18">
        <v>25000</v>
      </c>
      <c r="J7" s="4"/>
      <c r="K7" s="4"/>
    </row>
    <row r="8" spans="1:11" ht="17.25" thickTop="1" thickBot="1" x14ac:dyDescent="0.3">
      <c r="A8" s="24" t="s">
        <v>432</v>
      </c>
      <c r="B8" s="20">
        <v>111</v>
      </c>
      <c r="C8" s="21">
        <v>7050</v>
      </c>
      <c r="D8" s="21">
        <v>7000</v>
      </c>
      <c r="E8" s="21">
        <v>0</v>
      </c>
      <c r="F8" s="21">
        <v>0</v>
      </c>
      <c r="G8" s="21">
        <v>5000</v>
      </c>
      <c r="H8" s="21"/>
      <c r="I8" s="21"/>
    </row>
    <row r="9" spans="1:11" ht="17.25" thickTop="1" thickBot="1" x14ac:dyDescent="0.3">
      <c r="A9" s="24" t="s">
        <v>433</v>
      </c>
      <c r="B9" s="20" t="s">
        <v>91</v>
      </c>
      <c r="C9" s="21">
        <v>0</v>
      </c>
      <c r="D9" s="21">
        <v>0</v>
      </c>
      <c r="E9" s="21">
        <v>20000</v>
      </c>
      <c r="F9" s="21">
        <v>20000</v>
      </c>
      <c r="G9" s="21">
        <v>20000</v>
      </c>
      <c r="H9" s="21"/>
      <c r="I9" s="21"/>
    </row>
    <row r="10" spans="1:11" ht="17.25" thickTop="1" thickBot="1" x14ac:dyDescent="0.3">
      <c r="A10" s="10" t="s">
        <v>434</v>
      </c>
      <c r="B10" s="11"/>
      <c r="C10" s="12">
        <v>10930.98</v>
      </c>
      <c r="D10" s="12">
        <v>4151.3100000000004</v>
      </c>
      <c r="E10" s="12">
        <v>81000</v>
      </c>
      <c r="F10" s="12">
        <v>81000</v>
      </c>
      <c r="G10" s="12">
        <v>101800</v>
      </c>
      <c r="H10" s="12">
        <v>101000</v>
      </c>
      <c r="I10" s="12">
        <v>101000</v>
      </c>
      <c r="J10" s="4"/>
      <c r="K10" s="4"/>
    </row>
    <row r="11" spans="1:11" ht="17.25" thickTop="1" thickBot="1" x14ac:dyDescent="0.3">
      <c r="A11" s="16" t="s">
        <v>435</v>
      </c>
      <c r="B11" s="17"/>
      <c r="C11" s="18">
        <v>3767.6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4"/>
      <c r="K11" s="4"/>
    </row>
    <row r="12" spans="1:11" ht="17.25" thickTop="1" thickBot="1" x14ac:dyDescent="0.3">
      <c r="A12" s="24" t="s">
        <v>436</v>
      </c>
      <c r="B12" s="20" t="s">
        <v>437</v>
      </c>
      <c r="C12" s="21">
        <v>3767.6</v>
      </c>
      <c r="D12" s="21">
        <v>0</v>
      </c>
      <c r="E12" s="21">
        <v>0</v>
      </c>
      <c r="F12" s="21">
        <v>0</v>
      </c>
      <c r="G12" s="21">
        <v>0</v>
      </c>
      <c r="H12" s="21"/>
      <c r="I12" s="21"/>
    </row>
    <row r="13" spans="1:11" ht="17.25" thickTop="1" thickBot="1" x14ac:dyDescent="0.3">
      <c r="A13" s="16" t="s">
        <v>438</v>
      </c>
      <c r="B13" s="17"/>
      <c r="C13" s="18">
        <v>7163.38</v>
      </c>
      <c r="D13" s="18">
        <v>4151.3100000000004</v>
      </c>
      <c r="E13" s="18">
        <v>81000</v>
      </c>
      <c r="F13" s="18">
        <v>81000</v>
      </c>
      <c r="G13" s="18">
        <v>101000</v>
      </c>
      <c r="H13" s="18">
        <v>101000</v>
      </c>
      <c r="I13" s="18">
        <v>101000</v>
      </c>
      <c r="J13" s="4"/>
      <c r="K13" s="4"/>
    </row>
    <row r="14" spans="1:11" ht="17.25" thickTop="1" thickBot="1" x14ac:dyDescent="0.3">
      <c r="A14" s="24" t="s">
        <v>439</v>
      </c>
      <c r="B14" s="20">
        <v>46</v>
      </c>
      <c r="C14" s="23">
        <v>7163.38</v>
      </c>
      <c r="D14" s="23">
        <v>4151.3100000000004</v>
      </c>
      <c r="E14" s="21">
        <v>81000</v>
      </c>
      <c r="F14" s="21">
        <v>81000</v>
      </c>
      <c r="G14" s="21">
        <v>101000</v>
      </c>
      <c r="H14" s="21"/>
      <c r="I14" s="21"/>
    </row>
    <row r="15" spans="1:11" ht="17.25" thickTop="1" thickBot="1" x14ac:dyDescent="0.3">
      <c r="A15" s="24"/>
      <c r="B15" s="20"/>
      <c r="C15" s="23"/>
      <c r="D15" s="23"/>
      <c r="E15" s="21"/>
      <c r="F15" s="21"/>
      <c r="G15" s="21"/>
      <c r="H15" s="21"/>
      <c r="I15" s="21"/>
    </row>
    <row r="16" spans="1:11" ht="17.25" thickTop="1" thickBot="1" x14ac:dyDescent="0.3">
      <c r="A16" s="19"/>
      <c r="B16" s="20"/>
      <c r="C16" s="23"/>
      <c r="D16" s="23"/>
      <c r="E16" s="23"/>
      <c r="F16" s="23"/>
      <c r="G16" s="23"/>
      <c r="H16" s="23"/>
      <c r="I16" s="23"/>
    </row>
    <row r="17" spans="2:4" ht="16.5" thickTop="1" x14ac:dyDescent="0.25">
      <c r="B17" s="4"/>
      <c r="C17" s="138"/>
      <c r="D17" s="4"/>
    </row>
    <row r="18" spans="2:4" x14ac:dyDescent="0.25">
      <c r="B18" s="4"/>
      <c r="C18" s="138"/>
    </row>
    <row r="19" spans="2:4" x14ac:dyDescent="0.25">
      <c r="B19" s="4"/>
      <c r="C19" s="138"/>
    </row>
    <row r="20" spans="2:4" x14ac:dyDescent="0.25">
      <c r="B20" s="4"/>
      <c r="C20" s="138"/>
    </row>
    <row r="21" spans="2:4" x14ac:dyDescent="0.25">
      <c r="B21" s="4"/>
      <c r="C21" s="138"/>
    </row>
    <row r="22" spans="2:4" x14ac:dyDescent="0.25">
      <c r="B22" s="4"/>
      <c r="C22" s="138"/>
    </row>
    <row r="23" spans="2:4" x14ac:dyDescent="0.25">
      <c r="B23" s="4"/>
      <c r="C23" s="138"/>
    </row>
    <row r="24" spans="2:4" x14ac:dyDescent="0.25">
      <c r="B24" s="4"/>
      <c r="C24" s="138"/>
    </row>
  </sheetData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C24" sqref="C24"/>
    </sheetView>
  </sheetViews>
  <sheetFormatPr defaultRowHeight="15.75" x14ac:dyDescent="0.25"/>
  <cols>
    <col min="1" max="1" width="24.25" customWidth="1"/>
    <col min="2" max="2" width="12.625" customWidth="1"/>
    <col min="3" max="3" width="56.25" customWidth="1"/>
    <col min="5" max="5" width="12.375" customWidth="1"/>
    <col min="6" max="6" width="11.625" customWidth="1"/>
    <col min="7" max="7" width="10.5" customWidth="1"/>
    <col min="8" max="8" width="11.125" customWidth="1"/>
    <col min="9" max="9" width="11.75" customWidth="1"/>
    <col min="10" max="10" width="10.75" customWidth="1"/>
    <col min="11" max="11" width="12.125" customWidth="1"/>
  </cols>
  <sheetData>
    <row r="1" spans="1:11" ht="27.75" x14ac:dyDescent="0.4">
      <c r="A1" s="1" t="s">
        <v>496</v>
      </c>
      <c r="B1" s="2"/>
      <c r="C1" s="7"/>
      <c r="D1" s="3"/>
      <c r="E1" s="4"/>
      <c r="F1" s="5"/>
    </row>
    <row r="2" spans="1:11" ht="16.5" thickBot="1" x14ac:dyDescent="0.3">
      <c r="D2" s="4"/>
    </row>
    <row r="3" spans="1:11" ht="45" thickTop="1" thickBot="1" x14ac:dyDescent="0.3">
      <c r="A3" s="141" t="s">
        <v>107</v>
      </c>
      <c r="B3" s="141"/>
      <c r="C3" s="141" t="s">
        <v>440</v>
      </c>
      <c r="D3" s="141" t="s">
        <v>1</v>
      </c>
      <c r="E3" s="142" t="s">
        <v>2</v>
      </c>
      <c r="F3" s="142" t="s">
        <v>101</v>
      </c>
      <c r="G3" s="142" t="s">
        <v>102</v>
      </c>
      <c r="H3" s="142" t="s">
        <v>103</v>
      </c>
      <c r="I3" s="142" t="s">
        <v>3</v>
      </c>
      <c r="J3" s="142" t="s">
        <v>4</v>
      </c>
      <c r="K3" s="142" t="s">
        <v>104</v>
      </c>
    </row>
    <row r="4" spans="1:11" ht="17.25" thickTop="1" thickBot="1" x14ac:dyDescent="0.3">
      <c r="A4" s="143"/>
      <c r="B4" s="144"/>
      <c r="C4" s="144" t="s">
        <v>441</v>
      </c>
      <c r="D4" s="145"/>
      <c r="E4" s="146">
        <v>30344.91</v>
      </c>
      <c r="F4" s="146">
        <f>F10+F34</f>
        <v>11352.96</v>
      </c>
      <c r="G4" s="147">
        <v>101000</v>
      </c>
      <c r="H4" s="147">
        <f>H5+H10+H19+H22+H26+H29+H34+H42</f>
        <v>101000</v>
      </c>
      <c r="I4" s="147">
        <f>I5+I10+I19+I22+I26+I29+I34+I42</f>
        <v>126000</v>
      </c>
      <c r="J4" s="147">
        <f>J5+J10+J19+J22+J26+J29+J34+J42</f>
        <v>126000</v>
      </c>
      <c r="K4" s="147">
        <f>K5+K10+K19+K22+K26+K29+K34+K42</f>
        <v>126000</v>
      </c>
    </row>
    <row r="5" spans="1:11" ht="17.25" thickTop="1" thickBot="1" x14ac:dyDescent="0.3">
      <c r="A5" s="52" t="s">
        <v>442</v>
      </c>
      <c r="B5" s="53"/>
      <c r="C5" s="220" t="s">
        <v>111</v>
      </c>
      <c r="D5" s="221"/>
      <c r="E5" s="54">
        <v>0</v>
      </c>
      <c r="F5" s="54">
        <v>0</v>
      </c>
      <c r="G5" s="55">
        <v>13000</v>
      </c>
      <c r="H5" s="55">
        <v>13000</v>
      </c>
      <c r="I5" s="55">
        <v>13000</v>
      </c>
      <c r="J5" s="55">
        <v>13000</v>
      </c>
      <c r="K5" s="55">
        <v>13000</v>
      </c>
    </row>
    <row r="6" spans="1:11" ht="17.25" thickTop="1" thickBot="1" x14ac:dyDescent="0.3">
      <c r="A6" s="56"/>
      <c r="B6" s="56"/>
      <c r="C6" s="57" t="s">
        <v>443</v>
      </c>
      <c r="D6" s="56"/>
      <c r="E6" s="58">
        <v>0</v>
      </c>
      <c r="F6" s="58">
        <v>0</v>
      </c>
      <c r="G6" s="59">
        <v>10000</v>
      </c>
      <c r="H6" s="59">
        <v>10000</v>
      </c>
      <c r="I6" s="59">
        <v>10000</v>
      </c>
      <c r="J6" s="59">
        <v>10000</v>
      </c>
      <c r="K6" s="59">
        <v>10000</v>
      </c>
    </row>
    <row r="7" spans="1:11" ht="17.25" thickTop="1" thickBot="1" x14ac:dyDescent="0.3">
      <c r="A7" s="75"/>
      <c r="B7" s="111" t="s">
        <v>113</v>
      </c>
      <c r="C7" s="112" t="s">
        <v>444</v>
      </c>
      <c r="D7" s="75">
        <v>46</v>
      </c>
      <c r="E7" s="148">
        <v>0</v>
      </c>
      <c r="F7" s="148">
        <v>0</v>
      </c>
      <c r="G7" s="149">
        <v>10000</v>
      </c>
      <c r="H7" s="149">
        <v>10000</v>
      </c>
      <c r="I7" s="149">
        <v>10000</v>
      </c>
      <c r="J7" s="149"/>
      <c r="K7" s="149"/>
    </row>
    <row r="8" spans="1:11" ht="17.25" thickTop="1" thickBot="1" x14ac:dyDescent="0.3">
      <c r="A8" s="56"/>
      <c r="B8" s="56"/>
      <c r="C8" s="57" t="s">
        <v>445</v>
      </c>
      <c r="D8" s="56"/>
      <c r="E8" s="58">
        <v>0</v>
      </c>
      <c r="F8" s="58">
        <v>0</v>
      </c>
      <c r="G8" s="59">
        <v>3000</v>
      </c>
      <c r="H8" s="59">
        <v>3000</v>
      </c>
      <c r="I8" s="59">
        <v>3000</v>
      </c>
      <c r="J8" s="59">
        <v>3000</v>
      </c>
      <c r="K8" s="59">
        <v>3000</v>
      </c>
    </row>
    <row r="9" spans="1:11" ht="17.25" thickTop="1" thickBot="1" x14ac:dyDescent="0.3">
      <c r="A9" s="75"/>
      <c r="B9" s="111" t="s">
        <v>113</v>
      </c>
      <c r="C9" s="112" t="s">
        <v>446</v>
      </c>
      <c r="D9" s="75">
        <v>46</v>
      </c>
      <c r="E9" s="148">
        <v>0</v>
      </c>
      <c r="F9" s="148">
        <v>0</v>
      </c>
      <c r="G9" s="149">
        <v>3000</v>
      </c>
      <c r="H9" s="149">
        <v>3000</v>
      </c>
      <c r="I9" s="149">
        <v>3000</v>
      </c>
      <c r="J9" s="149"/>
      <c r="K9" s="149"/>
    </row>
    <row r="10" spans="1:11" ht="17.25" thickTop="1" thickBot="1" x14ac:dyDescent="0.3">
      <c r="A10" s="52" t="s">
        <v>344</v>
      </c>
      <c r="B10" s="53"/>
      <c r="C10" s="220" t="s">
        <v>345</v>
      </c>
      <c r="D10" s="221"/>
      <c r="E10" s="54">
        <v>18871.52</v>
      </c>
      <c r="F10" s="54">
        <f>F11+F13</f>
        <v>4151.3099999999995</v>
      </c>
      <c r="G10" s="55">
        <v>23000</v>
      </c>
      <c r="H10" s="55">
        <v>23000</v>
      </c>
      <c r="I10" s="55">
        <v>23000</v>
      </c>
      <c r="J10" s="55">
        <v>23000</v>
      </c>
      <c r="K10" s="55">
        <v>23000</v>
      </c>
    </row>
    <row r="11" spans="1:11" ht="17.25" thickTop="1" thickBot="1" x14ac:dyDescent="0.3">
      <c r="A11" s="56"/>
      <c r="B11" s="56"/>
      <c r="C11" s="57" t="s">
        <v>447</v>
      </c>
      <c r="D11" s="56"/>
      <c r="E11" s="58">
        <v>0</v>
      </c>
      <c r="F11" s="58">
        <v>1990</v>
      </c>
      <c r="G11" s="59">
        <v>3000</v>
      </c>
      <c r="H11" s="59">
        <v>3000</v>
      </c>
      <c r="I11" s="59">
        <v>3000</v>
      </c>
      <c r="J11" s="59">
        <v>3000</v>
      </c>
      <c r="K11" s="59">
        <v>3000</v>
      </c>
    </row>
    <row r="12" spans="1:11" ht="17.25" thickTop="1" thickBot="1" x14ac:dyDescent="0.3">
      <c r="A12" s="75"/>
      <c r="B12" s="111" t="s">
        <v>113</v>
      </c>
      <c r="C12" s="112" t="s">
        <v>448</v>
      </c>
      <c r="D12" s="75">
        <v>46</v>
      </c>
      <c r="E12" s="78">
        <v>0</v>
      </c>
      <c r="F12" s="78">
        <v>1990</v>
      </c>
      <c r="G12" s="79">
        <v>3000</v>
      </c>
      <c r="H12" s="79">
        <v>3000</v>
      </c>
      <c r="I12" s="79">
        <v>3000</v>
      </c>
      <c r="J12" s="79"/>
      <c r="K12" s="79"/>
    </row>
    <row r="13" spans="1:11" ht="17.25" thickTop="1" thickBot="1" x14ac:dyDescent="0.3">
      <c r="A13" s="56"/>
      <c r="B13" s="56"/>
      <c r="C13" s="57" t="s">
        <v>449</v>
      </c>
      <c r="D13" s="56"/>
      <c r="E13" s="58">
        <v>18871.52</v>
      </c>
      <c r="F13" s="58">
        <v>2161.31</v>
      </c>
      <c r="G13" s="59">
        <v>20000</v>
      </c>
      <c r="H13" s="59">
        <v>20000</v>
      </c>
      <c r="I13" s="59">
        <v>20000</v>
      </c>
      <c r="J13" s="59">
        <v>20000</v>
      </c>
      <c r="K13" s="59">
        <v>20000</v>
      </c>
    </row>
    <row r="14" spans="1:11" ht="17.25" thickTop="1" thickBot="1" x14ac:dyDescent="0.3">
      <c r="A14" s="77"/>
      <c r="B14" s="75" t="s">
        <v>119</v>
      </c>
      <c r="C14" s="76" t="s">
        <v>450</v>
      </c>
      <c r="D14" s="75">
        <v>41</v>
      </c>
      <c r="E14" s="78">
        <v>3582.64</v>
      </c>
      <c r="F14" s="78">
        <v>0</v>
      </c>
      <c r="G14" s="79">
        <v>0</v>
      </c>
      <c r="H14" s="79">
        <v>0</v>
      </c>
      <c r="I14" s="79">
        <v>0</v>
      </c>
      <c r="J14" s="79"/>
      <c r="K14" s="79"/>
    </row>
    <row r="15" spans="1:11" ht="17.25" thickTop="1" thickBot="1" x14ac:dyDescent="0.3">
      <c r="A15" s="60"/>
      <c r="B15" s="42" t="s">
        <v>124</v>
      </c>
      <c r="C15" s="64" t="s">
        <v>451</v>
      </c>
      <c r="D15" s="60">
        <v>41</v>
      </c>
      <c r="E15" s="66">
        <v>0</v>
      </c>
      <c r="F15" s="66">
        <v>0</v>
      </c>
      <c r="G15" s="67">
        <v>0</v>
      </c>
      <c r="H15" s="67">
        <v>0</v>
      </c>
      <c r="I15" s="67">
        <v>0</v>
      </c>
      <c r="J15" s="67"/>
      <c r="K15" s="67"/>
    </row>
    <row r="16" spans="1:11" ht="17.25" thickTop="1" thickBot="1" x14ac:dyDescent="0.3">
      <c r="A16" s="60"/>
      <c r="B16" s="60" t="s">
        <v>129</v>
      </c>
      <c r="C16" s="64" t="s">
        <v>451</v>
      </c>
      <c r="D16" s="60">
        <v>111</v>
      </c>
      <c r="E16" s="66">
        <v>7050</v>
      </c>
      <c r="F16" s="66">
        <v>0</v>
      </c>
      <c r="G16" s="67">
        <v>0</v>
      </c>
      <c r="H16" s="67">
        <v>0</v>
      </c>
      <c r="I16" s="67">
        <v>0</v>
      </c>
      <c r="J16" s="67"/>
      <c r="K16" s="67"/>
    </row>
    <row r="17" spans="1:11" ht="17.25" thickTop="1" thickBot="1" x14ac:dyDescent="0.3">
      <c r="A17" s="60"/>
      <c r="B17" s="97" t="s">
        <v>131</v>
      </c>
      <c r="C17" s="64" t="s">
        <v>451</v>
      </c>
      <c r="D17" s="60" t="s">
        <v>437</v>
      </c>
      <c r="E17" s="66">
        <v>3767.6</v>
      </c>
      <c r="F17" s="66">
        <v>0</v>
      </c>
      <c r="G17" s="67">
        <v>0</v>
      </c>
      <c r="H17" s="67">
        <v>0</v>
      </c>
      <c r="I17" s="67">
        <v>0</v>
      </c>
      <c r="J17" s="67"/>
      <c r="K17" s="67"/>
    </row>
    <row r="18" spans="1:11" ht="17.25" thickTop="1" thickBot="1" x14ac:dyDescent="0.3">
      <c r="A18" s="60"/>
      <c r="B18" s="60" t="s">
        <v>133</v>
      </c>
      <c r="C18" s="64" t="s">
        <v>451</v>
      </c>
      <c r="D18" s="60">
        <v>46</v>
      </c>
      <c r="E18" s="66">
        <v>4471.28</v>
      </c>
      <c r="F18" s="66">
        <v>2161.31</v>
      </c>
      <c r="G18" s="67">
        <v>20000</v>
      </c>
      <c r="H18" s="67">
        <v>20000</v>
      </c>
      <c r="I18" s="67">
        <v>20000</v>
      </c>
      <c r="J18" s="67"/>
      <c r="K18" s="67"/>
    </row>
    <row r="19" spans="1:11" ht="17.25" thickTop="1" thickBot="1" x14ac:dyDescent="0.3">
      <c r="A19" s="52" t="s">
        <v>348</v>
      </c>
      <c r="B19" s="53"/>
      <c r="C19" s="220" t="s">
        <v>349</v>
      </c>
      <c r="D19" s="221"/>
      <c r="E19" s="54">
        <v>0</v>
      </c>
      <c r="F19" s="54">
        <v>0</v>
      </c>
      <c r="G19" s="55">
        <v>10000</v>
      </c>
      <c r="H19" s="55">
        <v>10000</v>
      </c>
      <c r="I19" s="55">
        <v>10000</v>
      </c>
      <c r="J19" s="55">
        <v>10000</v>
      </c>
      <c r="K19" s="55">
        <v>10000</v>
      </c>
    </row>
    <row r="20" spans="1:11" ht="17.25" thickTop="1" thickBot="1" x14ac:dyDescent="0.3">
      <c r="A20" s="56"/>
      <c r="B20" s="56"/>
      <c r="C20" s="57" t="s">
        <v>452</v>
      </c>
      <c r="D20" s="56"/>
      <c r="E20" s="58">
        <v>0</v>
      </c>
      <c r="F20" s="58">
        <v>0</v>
      </c>
      <c r="G20" s="59">
        <v>10000</v>
      </c>
      <c r="H20" s="59">
        <v>10000</v>
      </c>
      <c r="I20" s="59">
        <v>10000</v>
      </c>
      <c r="J20" s="59">
        <v>10000</v>
      </c>
      <c r="K20" s="59">
        <v>10000</v>
      </c>
    </row>
    <row r="21" spans="1:11" ht="17.25" thickTop="1" thickBot="1" x14ac:dyDescent="0.3">
      <c r="A21" s="75"/>
      <c r="B21" s="111" t="s">
        <v>113</v>
      </c>
      <c r="C21" s="112" t="s">
        <v>453</v>
      </c>
      <c r="D21" s="75">
        <v>46</v>
      </c>
      <c r="E21" s="78">
        <v>0</v>
      </c>
      <c r="F21" s="78">
        <v>0</v>
      </c>
      <c r="G21" s="79">
        <v>10000</v>
      </c>
      <c r="H21" s="79">
        <v>10000</v>
      </c>
      <c r="I21" s="79">
        <v>10000</v>
      </c>
      <c r="J21" s="79"/>
      <c r="K21" s="79"/>
    </row>
    <row r="22" spans="1:11" ht="17.25" thickTop="1" thickBot="1" x14ac:dyDescent="0.3">
      <c r="A22" s="52" t="s">
        <v>359</v>
      </c>
      <c r="B22" s="53"/>
      <c r="C22" s="220" t="s">
        <v>360</v>
      </c>
      <c r="D22" s="221"/>
      <c r="E22" s="54">
        <v>0</v>
      </c>
      <c r="F22" s="54">
        <v>0</v>
      </c>
      <c r="G22" s="55">
        <v>10000</v>
      </c>
      <c r="H22" s="55">
        <v>10000</v>
      </c>
      <c r="I22" s="55">
        <v>10000</v>
      </c>
      <c r="J22" s="55">
        <v>10000</v>
      </c>
      <c r="K22" s="55">
        <v>10000</v>
      </c>
    </row>
    <row r="23" spans="1:11" ht="17.25" thickTop="1" thickBot="1" x14ac:dyDescent="0.3">
      <c r="A23" s="56"/>
      <c r="B23" s="56"/>
      <c r="C23" s="57" t="s">
        <v>449</v>
      </c>
      <c r="D23" s="56"/>
      <c r="E23" s="58">
        <v>0</v>
      </c>
      <c r="F23" s="58">
        <v>0</v>
      </c>
      <c r="G23" s="59">
        <v>10000</v>
      </c>
      <c r="H23" s="59">
        <v>10000</v>
      </c>
      <c r="I23" s="59">
        <v>10000</v>
      </c>
      <c r="J23" s="59">
        <v>10000</v>
      </c>
      <c r="K23" s="59">
        <v>10000</v>
      </c>
    </row>
    <row r="24" spans="1:11" ht="17.25" thickTop="1" thickBot="1" x14ac:dyDescent="0.3">
      <c r="A24" s="60"/>
      <c r="B24" s="60" t="s">
        <v>113</v>
      </c>
      <c r="C24" s="64" t="s">
        <v>454</v>
      </c>
      <c r="D24" s="60">
        <v>41</v>
      </c>
      <c r="E24" s="66">
        <v>0</v>
      </c>
      <c r="F24" s="66">
        <v>0</v>
      </c>
      <c r="G24" s="67">
        <v>0</v>
      </c>
      <c r="H24" s="67">
        <v>0</v>
      </c>
      <c r="I24" s="67">
        <v>0</v>
      </c>
      <c r="J24" s="67"/>
      <c r="K24" s="67"/>
    </row>
    <row r="25" spans="1:11" ht="17.25" thickTop="1" thickBot="1" x14ac:dyDescent="0.3">
      <c r="A25" s="60"/>
      <c r="B25" s="97" t="s">
        <v>119</v>
      </c>
      <c r="C25" s="98" t="s">
        <v>454</v>
      </c>
      <c r="D25" s="60">
        <v>46</v>
      </c>
      <c r="E25" s="66">
        <v>0</v>
      </c>
      <c r="F25" s="66">
        <v>0</v>
      </c>
      <c r="G25" s="67">
        <v>10000</v>
      </c>
      <c r="H25" s="67">
        <v>10000</v>
      </c>
      <c r="I25" s="67">
        <v>10000</v>
      </c>
      <c r="J25" s="67"/>
      <c r="K25" s="67"/>
    </row>
    <row r="26" spans="1:11" ht="17.25" thickTop="1" thickBot="1" x14ac:dyDescent="0.3">
      <c r="A26" s="52" t="s">
        <v>368</v>
      </c>
      <c r="B26" s="53"/>
      <c r="C26" s="220" t="s">
        <v>369</v>
      </c>
      <c r="D26" s="221"/>
      <c r="E26" s="54">
        <v>1279</v>
      </c>
      <c r="F26" s="54">
        <v>0</v>
      </c>
      <c r="G26" s="55">
        <v>5000</v>
      </c>
      <c r="H26" s="55">
        <v>5000</v>
      </c>
      <c r="I26" s="55">
        <v>5000</v>
      </c>
      <c r="J26" s="55">
        <v>5000</v>
      </c>
      <c r="K26" s="55">
        <v>5000</v>
      </c>
    </row>
    <row r="27" spans="1:11" ht="17.25" thickTop="1" thickBot="1" x14ac:dyDescent="0.3">
      <c r="A27" s="56"/>
      <c r="B27" s="56"/>
      <c r="C27" s="57" t="s">
        <v>452</v>
      </c>
      <c r="D27" s="56"/>
      <c r="E27" s="58">
        <v>1279</v>
      </c>
      <c r="F27" s="58">
        <v>0</v>
      </c>
      <c r="G27" s="59">
        <v>5000</v>
      </c>
      <c r="H27" s="59">
        <v>500</v>
      </c>
      <c r="I27" s="59">
        <v>500</v>
      </c>
      <c r="J27" s="59">
        <v>500</v>
      </c>
      <c r="K27" s="59">
        <v>500</v>
      </c>
    </row>
    <row r="28" spans="1:11" ht="17.25" thickTop="1" thickBot="1" x14ac:dyDescent="0.3">
      <c r="A28" s="75"/>
      <c r="B28" s="111" t="s">
        <v>113</v>
      </c>
      <c r="C28" s="112" t="s">
        <v>455</v>
      </c>
      <c r="D28" s="75">
        <v>46</v>
      </c>
      <c r="E28" s="78">
        <v>1279</v>
      </c>
      <c r="F28" s="78">
        <v>0</v>
      </c>
      <c r="G28" s="79">
        <v>5000</v>
      </c>
      <c r="H28" s="79">
        <v>5000</v>
      </c>
      <c r="I28" s="79">
        <v>5000</v>
      </c>
      <c r="J28" s="79"/>
      <c r="K28" s="79"/>
    </row>
    <row r="29" spans="1:11" ht="17.25" thickTop="1" thickBot="1" x14ac:dyDescent="0.3">
      <c r="A29" s="52" t="s">
        <v>377</v>
      </c>
      <c r="B29" s="53"/>
      <c r="C29" s="220" t="s">
        <v>378</v>
      </c>
      <c r="D29" s="221"/>
      <c r="E29" s="54">
        <v>0</v>
      </c>
      <c r="F29" s="54">
        <v>0</v>
      </c>
      <c r="G29" s="54">
        <v>20000</v>
      </c>
      <c r="H29" s="54">
        <v>20000</v>
      </c>
      <c r="I29" s="55">
        <v>25000</v>
      </c>
      <c r="J29" s="55">
        <v>25000</v>
      </c>
      <c r="K29" s="55">
        <v>25000</v>
      </c>
    </row>
    <row r="30" spans="1:11" ht="17.25" thickTop="1" thickBot="1" x14ac:dyDescent="0.3">
      <c r="A30" s="56"/>
      <c r="B30" s="56"/>
      <c r="C30" s="57" t="s">
        <v>449</v>
      </c>
      <c r="D30" s="56"/>
      <c r="E30" s="58">
        <v>0</v>
      </c>
      <c r="F30" s="58">
        <v>0</v>
      </c>
      <c r="G30" s="58">
        <v>20000</v>
      </c>
      <c r="H30" s="58">
        <v>20000</v>
      </c>
      <c r="I30" s="59">
        <v>25000</v>
      </c>
      <c r="J30" s="59">
        <v>25000</v>
      </c>
      <c r="K30" s="59">
        <v>25000</v>
      </c>
    </row>
    <row r="31" spans="1:11" ht="17.25" thickTop="1" thickBot="1" x14ac:dyDescent="0.3">
      <c r="A31" s="75"/>
      <c r="B31" s="111" t="s">
        <v>113</v>
      </c>
      <c r="C31" s="112" t="s">
        <v>456</v>
      </c>
      <c r="D31" s="75" t="s">
        <v>457</v>
      </c>
      <c r="E31" s="78">
        <v>0</v>
      </c>
      <c r="F31" s="78">
        <v>0</v>
      </c>
      <c r="G31" s="79">
        <v>20000</v>
      </c>
      <c r="H31" s="79">
        <v>20000</v>
      </c>
      <c r="I31" s="79">
        <v>0</v>
      </c>
      <c r="J31" s="79"/>
      <c r="K31" s="79"/>
    </row>
    <row r="32" spans="1:11" ht="17.25" thickTop="1" thickBot="1" x14ac:dyDescent="0.3">
      <c r="A32" s="75"/>
      <c r="B32" s="111" t="s">
        <v>119</v>
      </c>
      <c r="C32" s="112" t="s">
        <v>456</v>
      </c>
      <c r="D32" s="151">
        <v>111</v>
      </c>
      <c r="E32" s="78">
        <v>0</v>
      </c>
      <c r="F32" s="78">
        <v>0</v>
      </c>
      <c r="G32" s="79">
        <v>0</v>
      </c>
      <c r="H32" s="79">
        <v>0</v>
      </c>
      <c r="I32" s="79">
        <v>5000</v>
      </c>
      <c r="J32" s="79"/>
      <c r="K32" s="79"/>
    </row>
    <row r="33" spans="1:11" ht="17.25" thickTop="1" thickBot="1" x14ac:dyDescent="0.3">
      <c r="A33" s="75"/>
      <c r="B33" s="111" t="s">
        <v>124</v>
      </c>
      <c r="C33" s="112" t="s">
        <v>456</v>
      </c>
      <c r="D33" s="151">
        <v>46</v>
      </c>
      <c r="E33" s="78">
        <v>0</v>
      </c>
      <c r="F33" s="78">
        <v>0</v>
      </c>
      <c r="G33" s="79">
        <v>0</v>
      </c>
      <c r="H33" s="79">
        <v>0</v>
      </c>
      <c r="I33" s="79">
        <v>20000</v>
      </c>
      <c r="J33" s="79"/>
      <c r="K33" s="79"/>
    </row>
    <row r="34" spans="1:11" ht="17.25" thickTop="1" thickBot="1" x14ac:dyDescent="0.3">
      <c r="A34" s="52" t="s">
        <v>381</v>
      </c>
      <c r="B34" s="53"/>
      <c r="C34" s="220" t="s">
        <v>382</v>
      </c>
      <c r="D34" s="221"/>
      <c r="E34" s="54">
        <v>10194.39</v>
      </c>
      <c r="F34" s="54">
        <v>7201.65</v>
      </c>
      <c r="G34" s="55">
        <v>10000</v>
      </c>
      <c r="H34" s="55">
        <v>10000</v>
      </c>
      <c r="I34" s="55">
        <v>10000</v>
      </c>
      <c r="J34" s="55">
        <v>10000</v>
      </c>
      <c r="K34" s="55">
        <v>10000</v>
      </c>
    </row>
    <row r="35" spans="1:11" ht="17.25" thickTop="1" thickBot="1" x14ac:dyDescent="0.3">
      <c r="A35" s="56"/>
      <c r="B35" s="56"/>
      <c r="C35" s="57" t="s">
        <v>449</v>
      </c>
      <c r="D35" s="56"/>
      <c r="E35" s="58">
        <v>10194.39</v>
      </c>
      <c r="F35" s="58">
        <v>7201.65</v>
      </c>
      <c r="G35" s="59">
        <v>10000</v>
      </c>
      <c r="H35" s="59">
        <v>10000</v>
      </c>
      <c r="I35" s="59">
        <v>10000</v>
      </c>
      <c r="J35" s="59">
        <v>10000</v>
      </c>
      <c r="K35" s="59">
        <v>10000</v>
      </c>
    </row>
    <row r="36" spans="1:11" ht="17.25" thickTop="1" thickBot="1" x14ac:dyDescent="0.3">
      <c r="A36" s="20"/>
      <c r="B36" s="20" t="s">
        <v>113</v>
      </c>
      <c r="C36" s="24" t="s">
        <v>458</v>
      </c>
      <c r="D36" s="20">
        <v>41</v>
      </c>
      <c r="E36" s="70">
        <v>7502.29</v>
      </c>
      <c r="F36" s="70">
        <v>0</v>
      </c>
      <c r="G36" s="71">
        <v>0</v>
      </c>
      <c r="H36" s="71">
        <v>0</v>
      </c>
      <c r="I36" s="71">
        <v>0</v>
      </c>
      <c r="J36" s="71"/>
      <c r="K36" s="71"/>
    </row>
    <row r="37" spans="1:11" ht="17.25" thickTop="1" thickBot="1" x14ac:dyDescent="0.3">
      <c r="A37" s="20"/>
      <c r="B37" s="20" t="s">
        <v>119</v>
      </c>
      <c r="C37" s="24" t="s">
        <v>458</v>
      </c>
      <c r="D37" s="20">
        <v>46</v>
      </c>
      <c r="E37" s="70">
        <v>2692.1</v>
      </c>
      <c r="F37" s="70">
        <v>0</v>
      </c>
      <c r="G37" s="71">
        <v>0</v>
      </c>
      <c r="H37" s="71">
        <v>0</v>
      </c>
      <c r="I37" s="71">
        <v>0</v>
      </c>
      <c r="J37" s="71"/>
      <c r="K37" s="71"/>
    </row>
    <row r="38" spans="1:11" ht="17.25" thickTop="1" thickBot="1" x14ac:dyDescent="0.3">
      <c r="A38" s="60"/>
      <c r="B38" s="60" t="s">
        <v>124</v>
      </c>
      <c r="C38" s="64" t="s">
        <v>459</v>
      </c>
      <c r="D38" s="60" t="s">
        <v>91</v>
      </c>
      <c r="E38" s="66">
        <v>0</v>
      </c>
      <c r="F38" s="66">
        <v>0</v>
      </c>
      <c r="G38" s="67">
        <v>0</v>
      </c>
      <c r="H38" s="67">
        <v>0</v>
      </c>
      <c r="I38" s="67">
        <v>0</v>
      </c>
      <c r="J38" s="67"/>
      <c r="K38" s="67"/>
    </row>
    <row r="39" spans="1:11" ht="17.25" thickTop="1" thickBot="1" x14ac:dyDescent="0.3">
      <c r="A39" s="60"/>
      <c r="B39" s="97" t="s">
        <v>129</v>
      </c>
      <c r="C39" s="98" t="s">
        <v>459</v>
      </c>
      <c r="D39" s="60">
        <v>111</v>
      </c>
      <c r="E39" s="66">
        <v>0</v>
      </c>
      <c r="F39" s="66">
        <v>7000</v>
      </c>
      <c r="G39" s="67">
        <v>0</v>
      </c>
      <c r="H39" s="67">
        <v>0</v>
      </c>
      <c r="I39" s="67">
        <v>0</v>
      </c>
      <c r="J39" s="67"/>
      <c r="K39" s="67"/>
    </row>
    <row r="40" spans="1:11" ht="17.25" thickTop="1" thickBot="1" x14ac:dyDescent="0.3">
      <c r="A40" s="60"/>
      <c r="B40" s="97" t="s">
        <v>131</v>
      </c>
      <c r="C40" s="98" t="s">
        <v>460</v>
      </c>
      <c r="D40" s="60">
        <v>46</v>
      </c>
      <c r="E40" s="66">
        <v>0</v>
      </c>
      <c r="F40" s="66">
        <v>0</v>
      </c>
      <c r="G40" s="67">
        <v>10000</v>
      </c>
      <c r="H40" s="67">
        <v>10000</v>
      </c>
      <c r="I40" s="67">
        <v>10000</v>
      </c>
      <c r="J40" s="67"/>
      <c r="K40" s="67"/>
    </row>
    <row r="41" spans="1:11" ht="17.25" thickTop="1" thickBot="1" x14ac:dyDescent="0.3">
      <c r="A41" s="60"/>
      <c r="B41" s="97" t="s">
        <v>133</v>
      </c>
      <c r="C41" s="98" t="s">
        <v>462</v>
      </c>
      <c r="D41" s="150">
        <v>41</v>
      </c>
      <c r="E41" s="66">
        <v>0</v>
      </c>
      <c r="F41" s="66">
        <v>201.65</v>
      </c>
      <c r="G41" s="67">
        <v>0</v>
      </c>
      <c r="H41" s="67">
        <v>0</v>
      </c>
      <c r="I41" s="67">
        <v>0</v>
      </c>
      <c r="J41" s="67"/>
      <c r="K41" s="67"/>
    </row>
    <row r="42" spans="1:11" ht="17.25" thickTop="1" thickBot="1" x14ac:dyDescent="0.3">
      <c r="A42" s="52" t="s">
        <v>394</v>
      </c>
      <c r="B42" s="53"/>
      <c r="C42" s="220" t="s">
        <v>395</v>
      </c>
      <c r="D42" s="221"/>
      <c r="E42" s="54">
        <v>0</v>
      </c>
      <c r="F42" s="54">
        <v>0</v>
      </c>
      <c r="G42" s="55">
        <v>10000</v>
      </c>
      <c r="H42" s="55">
        <v>10000</v>
      </c>
      <c r="I42" s="55">
        <v>30000</v>
      </c>
      <c r="J42" s="55">
        <v>30000</v>
      </c>
      <c r="K42" s="55">
        <v>30000</v>
      </c>
    </row>
    <row r="43" spans="1:11" ht="17.25" thickTop="1" thickBot="1" x14ac:dyDescent="0.3">
      <c r="A43" s="56"/>
      <c r="B43" s="56"/>
      <c r="C43" s="57" t="s">
        <v>449</v>
      </c>
      <c r="D43" s="56"/>
      <c r="E43" s="58">
        <v>0</v>
      </c>
      <c r="F43" s="58">
        <v>0</v>
      </c>
      <c r="G43" s="59">
        <v>10000</v>
      </c>
      <c r="H43" s="59">
        <v>10000</v>
      </c>
      <c r="I43" s="59">
        <v>30000</v>
      </c>
      <c r="J43" s="59">
        <v>30000</v>
      </c>
      <c r="K43" s="59">
        <v>30000</v>
      </c>
    </row>
    <row r="44" spans="1:11" ht="17.25" thickTop="1" thickBot="1" x14ac:dyDescent="0.3">
      <c r="A44" s="60"/>
      <c r="B44" s="60" t="s">
        <v>113</v>
      </c>
      <c r="C44" s="64" t="s">
        <v>461</v>
      </c>
      <c r="D44" s="60" t="s">
        <v>91</v>
      </c>
      <c r="E44" s="66">
        <v>0</v>
      </c>
      <c r="F44" s="66">
        <v>0</v>
      </c>
      <c r="G44" s="67">
        <v>0</v>
      </c>
      <c r="H44" s="67">
        <v>0</v>
      </c>
      <c r="I44" s="67">
        <v>20000</v>
      </c>
      <c r="J44" s="67"/>
      <c r="K44" s="67"/>
    </row>
    <row r="45" spans="1:11" ht="17.25" thickTop="1" thickBot="1" x14ac:dyDescent="0.3">
      <c r="A45" s="60"/>
      <c r="B45" s="60" t="s">
        <v>119</v>
      </c>
      <c r="C45" s="64" t="s">
        <v>461</v>
      </c>
      <c r="D45" s="60">
        <v>46</v>
      </c>
      <c r="E45" s="66">
        <v>0</v>
      </c>
      <c r="F45" s="66">
        <v>0</v>
      </c>
      <c r="G45" s="67">
        <v>10000</v>
      </c>
      <c r="H45" s="67">
        <v>10000</v>
      </c>
      <c r="I45" s="67">
        <v>10000</v>
      </c>
      <c r="J45" s="67"/>
      <c r="K45" s="67"/>
    </row>
    <row r="46" spans="1:11" ht="16.5" thickTop="1" x14ac:dyDescent="0.25"/>
  </sheetData>
  <mergeCells count="8">
    <mergeCell ref="C34:D34"/>
    <mergeCell ref="C42:D42"/>
    <mergeCell ref="C5:D5"/>
    <mergeCell ref="C10:D10"/>
    <mergeCell ref="C19:D19"/>
    <mergeCell ref="C22:D22"/>
    <mergeCell ref="C26:D26"/>
    <mergeCell ref="C29:D29"/>
  </mergeCells>
  <pageMargins left="0.19685039370078741" right="0.19685039370078741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workbookViewId="0">
      <selection activeCell="K26" sqref="K26"/>
    </sheetView>
  </sheetViews>
  <sheetFormatPr defaultRowHeight="15.75" x14ac:dyDescent="0.25"/>
  <cols>
    <col min="1" max="1" width="21.125" customWidth="1"/>
    <col min="2" max="2" width="55.375" customWidth="1"/>
    <col min="3" max="3" width="13.125" customWidth="1"/>
    <col min="4" max="5" width="11.875" customWidth="1"/>
    <col min="6" max="6" width="10.75" customWidth="1"/>
    <col min="7" max="8" width="11" customWidth="1"/>
    <col min="9" max="9" width="10.375" customWidth="1"/>
  </cols>
  <sheetData>
    <row r="2" spans="1:9" ht="33.75" x14ac:dyDescent="0.5">
      <c r="B2" s="157" t="s">
        <v>467</v>
      </c>
      <c r="D2" s="157"/>
    </row>
    <row r="3" spans="1:9" ht="16.5" thickBot="1" x14ac:dyDescent="0.3"/>
    <row r="4" spans="1:9" ht="45" thickTop="1" thickBot="1" x14ac:dyDescent="0.3">
      <c r="A4" s="175" t="s">
        <v>107</v>
      </c>
      <c r="B4" s="175" t="s">
        <v>108</v>
      </c>
      <c r="C4" s="176" t="s">
        <v>2</v>
      </c>
      <c r="D4" s="176" t="s">
        <v>101</v>
      </c>
      <c r="E4" s="176" t="s">
        <v>102</v>
      </c>
      <c r="F4" s="176" t="s">
        <v>103</v>
      </c>
      <c r="G4" s="176" t="s">
        <v>3</v>
      </c>
      <c r="H4" s="176" t="s">
        <v>4</v>
      </c>
      <c r="I4" s="176" t="s">
        <v>104</v>
      </c>
    </row>
    <row r="5" spans="1:9" ht="17.25" thickTop="1" thickBot="1" x14ac:dyDescent="0.3">
      <c r="A5" s="56"/>
      <c r="B5" s="158" t="s">
        <v>109</v>
      </c>
      <c r="C5" s="159">
        <v>69297.02</v>
      </c>
      <c r="D5" s="160">
        <v>87560.439999999988</v>
      </c>
      <c r="E5" s="161">
        <v>106165</v>
      </c>
      <c r="F5" s="161">
        <v>106170</v>
      </c>
      <c r="G5" s="161">
        <v>108200</v>
      </c>
      <c r="H5" s="161">
        <v>106400</v>
      </c>
      <c r="I5" s="161">
        <v>106400</v>
      </c>
    </row>
    <row r="6" spans="1:9" ht="17.25" thickTop="1" thickBot="1" x14ac:dyDescent="0.3">
      <c r="A6" s="162" t="s">
        <v>465</v>
      </c>
      <c r="B6" s="163" t="s">
        <v>111</v>
      </c>
      <c r="C6" s="164">
        <v>50188.82</v>
      </c>
      <c r="D6" s="164">
        <v>59541.969999999994</v>
      </c>
      <c r="E6" s="165">
        <v>64280</v>
      </c>
      <c r="F6" s="165">
        <v>64870</v>
      </c>
      <c r="G6" s="165">
        <v>67670</v>
      </c>
      <c r="H6" s="165">
        <v>67670</v>
      </c>
      <c r="I6" s="165">
        <v>67670</v>
      </c>
    </row>
    <row r="7" spans="1:9" ht="17.25" thickTop="1" thickBot="1" x14ac:dyDescent="0.3">
      <c r="A7" s="166" t="s">
        <v>466</v>
      </c>
      <c r="B7" s="163" t="s">
        <v>275</v>
      </c>
      <c r="C7" s="164">
        <v>538.15</v>
      </c>
      <c r="D7" s="164">
        <v>631.21</v>
      </c>
      <c r="E7" s="165">
        <v>650</v>
      </c>
      <c r="F7" s="165">
        <v>650</v>
      </c>
      <c r="G7" s="165">
        <v>710</v>
      </c>
      <c r="H7" s="165">
        <v>710</v>
      </c>
      <c r="I7" s="165">
        <v>710</v>
      </c>
    </row>
    <row r="8" spans="1:9" ht="17.25" thickTop="1" thickBot="1" x14ac:dyDescent="0.3">
      <c r="A8" s="162" t="s">
        <v>278</v>
      </c>
      <c r="B8" s="163" t="s">
        <v>279</v>
      </c>
      <c r="C8" s="164">
        <v>615.36</v>
      </c>
      <c r="D8" s="164">
        <v>1713.74</v>
      </c>
      <c r="E8" s="165">
        <v>625</v>
      </c>
      <c r="F8" s="165">
        <v>2020</v>
      </c>
      <c r="G8" s="165">
        <v>2520</v>
      </c>
      <c r="H8" s="165">
        <v>720</v>
      </c>
      <c r="I8" s="165">
        <v>720</v>
      </c>
    </row>
    <row r="9" spans="1:9" ht="17.25" thickTop="1" thickBot="1" x14ac:dyDescent="0.3">
      <c r="A9" s="162" t="s">
        <v>330</v>
      </c>
      <c r="B9" s="163" t="s">
        <v>331</v>
      </c>
      <c r="C9" s="164">
        <v>118.52</v>
      </c>
      <c r="D9" s="164">
        <v>128.47999999999999</v>
      </c>
      <c r="E9" s="165">
        <v>165</v>
      </c>
      <c r="F9" s="165">
        <v>1115</v>
      </c>
      <c r="G9" s="165">
        <v>415</v>
      </c>
      <c r="H9" s="165">
        <v>415</v>
      </c>
      <c r="I9" s="165">
        <v>415</v>
      </c>
    </row>
    <row r="10" spans="1:9" ht="17.25" thickTop="1" thickBot="1" x14ac:dyDescent="0.3">
      <c r="A10" s="162" t="s">
        <v>332</v>
      </c>
      <c r="B10" s="163" t="s">
        <v>333</v>
      </c>
      <c r="C10" s="164">
        <v>998</v>
      </c>
      <c r="D10" s="164">
        <v>697</v>
      </c>
      <c r="E10" s="165">
        <v>500</v>
      </c>
      <c r="F10" s="165">
        <v>400</v>
      </c>
      <c r="G10" s="165">
        <v>400</v>
      </c>
      <c r="H10" s="165">
        <v>400</v>
      </c>
      <c r="I10" s="165">
        <v>400</v>
      </c>
    </row>
    <row r="11" spans="1:9" ht="17.25" thickTop="1" thickBot="1" x14ac:dyDescent="0.3">
      <c r="A11" s="162" t="s">
        <v>335</v>
      </c>
      <c r="B11" s="163" t="s">
        <v>336</v>
      </c>
      <c r="C11" s="164">
        <v>0</v>
      </c>
      <c r="D11" s="164">
        <v>0</v>
      </c>
      <c r="E11" s="165">
        <v>10</v>
      </c>
      <c r="F11" s="165">
        <v>10</v>
      </c>
      <c r="G11" s="165">
        <v>10</v>
      </c>
      <c r="H11" s="165">
        <v>10</v>
      </c>
      <c r="I11" s="165">
        <v>10</v>
      </c>
    </row>
    <row r="12" spans="1:9" ht="17.25" thickTop="1" thickBot="1" x14ac:dyDescent="0.3">
      <c r="A12" s="162" t="s">
        <v>337</v>
      </c>
      <c r="B12" s="163" t="s">
        <v>338</v>
      </c>
      <c r="C12" s="164">
        <v>24.16</v>
      </c>
      <c r="D12" s="164">
        <v>0</v>
      </c>
      <c r="E12" s="165">
        <v>280</v>
      </c>
      <c r="F12" s="165">
        <v>280</v>
      </c>
      <c r="G12" s="165">
        <v>280</v>
      </c>
      <c r="H12" s="165">
        <v>280</v>
      </c>
      <c r="I12" s="165">
        <v>280</v>
      </c>
    </row>
    <row r="13" spans="1:9" ht="17.25" thickTop="1" thickBot="1" x14ac:dyDescent="0.3">
      <c r="A13" s="162" t="s">
        <v>341</v>
      </c>
      <c r="B13" s="163" t="s">
        <v>342</v>
      </c>
      <c r="C13" s="164">
        <v>0</v>
      </c>
      <c r="D13" s="164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</row>
    <row r="14" spans="1:9" ht="17.25" thickTop="1" thickBot="1" x14ac:dyDescent="0.3">
      <c r="A14" s="162" t="s">
        <v>344</v>
      </c>
      <c r="B14" s="163" t="s">
        <v>345</v>
      </c>
      <c r="C14" s="164">
        <v>328.76</v>
      </c>
      <c r="D14" s="164">
        <v>1274.31</v>
      </c>
      <c r="E14" s="165">
        <v>2115</v>
      </c>
      <c r="F14" s="165">
        <v>1615</v>
      </c>
      <c r="G14" s="165">
        <v>1580</v>
      </c>
      <c r="H14" s="165">
        <v>1580</v>
      </c>
      <c r="I14" s="165">
        <v>1580</v>
      </c>
    </row>
    <row r="15" spans="1:9" ht="17.25" thickTop="1" thickBot="1" x14ac:dyDescent="0.3">
      <c r="A15" s="162" t="s">
        <v>348</v>
      </c>
      <c r="B15" s="163" t="s">
        <v>349</v>
      </c>
      <c r="C15" s="164">
        <v>3285.24</v>
      </c>
      <c r="D15" s="164">
        <v>6454.45</v>
      </c>
      <c r="E15" s="165">
        <v>8850</v>
      </c>
      <c r="F15" s="165">
        <v>7520</v>
      </c>
      <c r="G15" s="165">
        <v>6670</v>
      </c>
      <c r="H15" s="165">
        <v>6670</v>
      </c>
      <c r="I15" s="165">
        <v>6670</v>
      </c>
    </row>
    <row r="16" spans="1:9" ht="17.25" thickTop="1" thickBot="1" x14ac:dyDescent="0.3">
      <c r="A16" s="162" t="s">
        <v>359</v>
      </c>
      <c r="B16" s="163" t="s">
        <v>360</v>
      </c>
      <c r="C16" s="164">
        <v>120</v>
      </c>
      <c r="D16" s="164">
        <v>98</v>
      </c>
      <c r="E16" s="165">
        <v>200</v>
      </c>
      <c r="F16" s="165">
        <v>200</v>
      </c>
      <c r="G16" s="165">
        <v>200</v>
      </c>
      <c r="H16" s="165">
        <v>200</v>
      </c>
      <c r="I16" s="165">
        <v>200</v>
      </c>
    </row>
    <row r="17" spans="1:9" ht="17.25" thickTop="1" thickBot="1" x14ac:dyDescent="0.3">
      <c r="A17" s="162" t="s">
        <v>361</v>
      </c>
      <c r="B17" s="163" t="s">
        <v>362</v>
      </c>
      <c r="C17" s="164">
        <v>0</v>
      </c>
      <c r="D17" s="164">
        <v>0</v>
      </c>
      <c r="E17" s="165">
        <v>300</v>
      </c>
      <c r="F17" s="165">
        <v>300</v>
      </c>
      <c r="G17" s="165">
        <v>300</v>
      </c>
      <c r="H17" s="165">
        <v>300</v>
      </c>
      <c r="I17" s="165">
        <v>300</v>
      </c>
    </row>
    <row r="18" spans="1:9" ht="17.25" thickTop="1" thickBot="1" x14ac:dyDescent="0.3">
      <c r="A18" s="162" t="s">
        <v>364</v>
      </c>
      <c r="B18" s="163" t="s">
        <v>365</v>
      </c>
      <c r="C18" s="164">
        <v>48.59</v>
      </c>
      <c r="D18" s="164">
        <v>29.91</v>
      </c>
      <c r="E18" s="165">
        <v>965</v>
      </c>
      <c r="F18" s="165">
        <v>535</v>
      </c>
      <c r="G18" s="165">
        <v>405</v>
      </c>
      <c r="H18" s="165">
        <v>405</v>
      </c>
      <c r="I18" s="165">
        <v>405</v>
      </c>
    </row>
    <row r="19" spans="1:9" ht="17.25" thickTop="1" thickBot="1" x14ac:dyDescent="0.3">
      <c r="A19" s="162" t="s">
        <v>366</v>
      </c>
      <c r="B19" s="163" t="s">
        <v>367</v>
      </c>
      <c r="C19" s="164">
        <v>0</v>
      </c>
      <c r="D19" s="164">
        <v>0</v>
      </c>
      <c r="E19" s="165">
        <v>50</v>
      </c>
      <c r="F19" s="165">
        <v>50</v>
      </c>
      <c r="G19" s="165">
        <v>50</v>
      </c>
      <c r="H19" s="165">
        <v>50</v>
      </c>
      <c r="I19" s="165">
        <v>50</v>
      </c>
    </row>
    <row r="20" spans="1:9" ht="17.25" thickTop="1" thickBot="1" x14ac:dyDescent="0.3">
      <c r="A20" s="162" t="s">
        <v>368</v>
      </c>
      <c r="B20" s="163" t="s">
        <v>369</v>
      </c>
      <c r="C20" s="164">
        <v>2575.04</v>
      </c>
      <c r="D20" s="164">
        <v>2639.4</v>
      </c>
      <c r="E20" s="165">
        <v>3400</v>
      </c>
      <c r="F20" s="165">
        <v>4965</v>
      </c>
      <c r="G20" s="165">
        <v>5320</v>
      </c>
      <c r="H20" s="165">
        <v>5320</v>
      </c>
      <c r="I20" s="165">
        <v>5320</v>
      </c>
    </row>
    <row r="21" spans="1:9" ht="17.25" thickTop="1" thickBot="1" x14ac:dyDescent="0.3">
      <c r="A21" s="162" t="s">
        <v>372</v>
      </c>
      <c r="B21" s="163" t="s">
        <v>373</v>
      </c>
      <c r="C21" s="164">
        <v>0</v>
      </c>
      <c r="D21" s="164">
        <v>0</v>
      </c>
      <c r="E21" s="165">
        <v>230</v>
      </c>
      <c r="F21" s="165">
        <v>230</v>
      </c>
      <c r="G21" s="165">
        <v>150</v>
      </c>
      <c r="H21" s="165">
        <v>150</v>
      </c>
      <c r="I21" s="165">
        <v>150</v>
      </c>
    </row>
    <row r="22" spans="1:9" ht="17.25" thickTop="1" thickBot="1" x14ac:dyDescent="0.3">
      <c r="A22" s="162" t="s">
        <v>374</v>
      </c>
      <c r="B22" s="163" t="s">
        <v>375</v>
      </c>
      <c r="C22" s="164">
        <v>2021.54</v>
      </c>
      <c r="D22" s="164">
        <v>2354.6799999999998</v>
      </c>
      <c r="E22" s="165">
        <v>3700</v>
      </c>
      <c r="F22" s="165">
        <v>3400</v>
      </c>
      <c r="G22" s="165">
        <v>3600</v>
      </c>
      <c r="H22" s="165">
        <v>3600</v>
      </c>
      <c r="I22" s="165">
        <v>3600</v>
      </c>
    </row>
    <row r="23" spans="1:9" ht="17.25" thickTop="1" thickBot="1" x14ac:dyDescent="0.3">
      <c r="A23" s="162" t="s">
        <v>377</v>
      </c>
      <c r="B23" s="163" t="s">
        <v>378</v>
      </c>
      <c r="C23" s="164">
        <v>1884.57</v>
      </c>
      <c r="D23" s="164">
        <v>2675.96</v>
      </c>
      <c r="E23" s="165">
        <v>3060</v>
      </c>
      <c r="F23" s="165">
        <v>3010</v>
      </c>
      <c r="G23" s="165">
        <v>3460</v>
      </c>
      <c r="H23" s="165">
        <v>3460</v>
      </c>
      <c r="I23" s="165">
        <v>3460</v>
      </c>
    </row>
    <row r="24" spans="1:9" ht="17.25" thickTop="1" thickBot="1" x14ac:dyDescent="0.3">
      <c r="A24" s="162" t="s">
        <v>381</v>
      </c>
      <c r="B24" s="163" t="s">
        <v>382</v>
      </c>
      <c r="C24" s="164">
        <v>2299.29</v>
      </c>
      <c r="D24" s="164">
        <v>4503.6400000000003</v>
      </c>
      <c r="E24" s="165">
        <v>9260</v>
      </c>
      <c r="F24" s="165">
        <v>7095</v>
      </c>
      <c r="G24" s="165">
        <v>6465</v>
      </c>
      <c r="H24" s="165">
        <v>6465</v>
      </c>
      <c r="I24" s="165">
        <v>6465</v>
      </c>
    </row>
    <row r="25" spans="1:9" ht="17.25" thickTop="1" thickBot="1" x14ac:dyDescent="0.3">
      <c r="A25" s="162" t="s">
        <v>391</v>
      </c>
      <c r="B25" s="163" t="s">
        <v>392</v>
      </c>
      <c r="C25" s="164">
        <v>322.64999999999998</v>
      </c>
      <c r="D25" s="164">
        <v>123.8</v>
      </c>
      <c r="E25" s="165">
        <v>310</v>
      </c>
      <c r="F25" s="165">
        <v>810</v>
      </c>
      <c r="G25" s="165">
        <v>710</v>
      </c>
      <c r="H25" s="165">
        <v>710</v>
      </c>
      <c r="I25" s="165">
        <v>710</v>
      </c>
    </row>
    <row r="26" spans="1:9" ht="17.25" thickTop="1" thickBot="1" x14ac:dyDescent="0.3">
      <c r="A26" s="162" t="s">
        <v>394</v>
      </c>
      <c r="B26" s="163" t="s">
        <v>395</v>
      </c>
      <c r="C26" s="164">
        <v>604.5</v>
      </c>
      <c r="D26" s="164">
        <v>443.94</v>
      </c>
      <c r="E26" s="165">
        <v>2715</v>
      </c>
      <c r="F26" s="165">
        <v>2645</v>
      </c>
      <c r="G26" s="165">
        <v>2195</v>
      </c>
      <c r="H26" s="165">
        <v>2195</v>
      </c>
      <c r="I26" s="165">
        <v>2195</v>
      </c>
    </row>
    <row r="27" spans="1:9" ht="17.25" thickTop="1" thickBot="1" x14ac:dyDescent="0.3">
      <c r="A27" s="162" t="s">
        <v>400</v>
      </c>
      <c r="B27" s="163" t="s">
        <v>401</v>
      </c>
      <c r="C27" s="164">
        <v>0</v>
      </c>
      <c r="D27" s="164">
        <v>0</v>
      </c>
      <c r="E27" s="165">
        <v>50</v>
      </c>
      <c r="F27" s="165">
        <v>50</v>
      </c>
      <c r="G27" s="165">
        <v>50</v>
      </c>
      <c r="H27" s="165">
        <v>50</v>
      </c>
      <c r="I27" s="165">
        <v>50</v>
      </c>
    </row>
    <row r="28" spans="1:9" ht="17.25" thickTop="1" thickBot="1" x14ac:dyDescent="0.3">
      <c r="A28" s="162" t="s">
        <v>402</v>
      </c>
      <c r="B28" s="163" t="s">
        <v>403</v>
      </c>
      <c r="C28" s="164">
        <v>0</v>
      </c>
      <c r="D28" s="164">
        <v>0</v>
      </c>
      <c r="E28" s="165">
        <v>200</v>
      </c>
      <c r="F28" s="165">
        <v>200</v>
      </c>
      <c r="G28" s="165">
        <v>200</v>
      </c>
      <c r="H28" s="165">
        <v>200</v>
      </c>
      <c r="I28" s="165">
        <v>200</v>
      </c>
    </row>
    <row r="29" spans="1:9" ht="17.25" thickTop="1" thickBot="1" x14ac:dyDescent="0.3">
      <c r="A29" s="162" t="s">
        <v>404</v>
      </c>
      <c r="B29" s="163" t="s">
        <v>405</v>
      </c>
      <c r="C29" s="164">
        <v>3323.83</v>
      </c>
      <c r="D29" s="164">
        <v>4006.55</v>
      </c>
      <c r="E29" s="165">
        <v>4150</v>
      </c>
      <c r="F29" s="165">
        <v>4100</v>
      </c>
      <c r="G29" s="165">
        <v>4840</v>
      </c>
      <c r="H29" s="165">
        <v>4840</v>
      </c>
      <c r="I29" s="165">
        <v>4840</v>
      </c>
    </row>
    <row r="30" spans="1:9" ht="17.25" thickTop="1" thickBot="1" x14ac:dyDescent="0.3">
      <c r="A30" s="162" t="s">
        <v>410</v>
      </c>
      <c r="B30" s="163" t="s">
        <v>411</v>
      </c>
      <c r="C30" s="164">
        <v>0</v>
      </c>
      <c r="D30" s="164">
        <v>243.4</v>
      </c>
      <c r="E30" s="165">
        <v>100</v>
      </c>
      <c r="F30" s="165">
        <v>100</v>
      </c>
      <c r="G30" s="165">
        <v>0</v>
      </c>
      <c r="H30" s="165">
        <v>0</v>
      </c>
      <c r="I30" s="165">
        <v>0</v>
      </c>
    </row>
    <row r="31" spans="1:9" ht="17.25" thickTop="1" thickBot="1" x14ac:dyDescent="0.3">
      <c r="A31" s="167"/>
      <c r="B31" s="168" t="s">
        <v>441</v>
      </c>
      <c r="C31" s="169">
        <v>30344.91</v>
      </c>
      <c r="D31" s="169">
        <v>11352.96</v>
      </c>
      <c r="E31" s="170">
        <v>101000</v>
      </c>
      <c r="F31" s="170">
        <v>101000</v>
      </c>
      <c r="G31" s="170">
        <v>126000</v>
      </c>
      <c r="H31" s="170">
        <v>126000</v>
      </c>
      <c r="I31" s="170">
        <v>126000</v>
      </c>
    </row>
    <row r="32" spans="1:9" ht="17.25" thickTop="1" thickBot="1" x14ac:dyDescent="0.3">
      <c r="A32" s="171" t="s">
        <v>465</v>
      </c>
      <c r="B32" s="172" t="s">
        <v>111</v>
      </c>
      <c r="C32" s="173">
        <v>0</v>
      </c>
      <c r="D32" s="173">
        <v>0</v>
      </c>
      <c r="E32" s="174">
        <v>13000</v>
      </c>
      <c r="F32" s="174">
        <v>13000</v>
      </c>
      <c r="G32" s="174">
        <v>13000</v>
      </c>
      <c r="H32" s="174">
        <v>13000</v>
      </c>
      <c r="I32" s="174">
        <v>13000</v>
      </c>
    </row>
    <row r="33" spans="1:9" ht="17.25" thickTop="1" thickBot="1" x14ac:dyDescent="0.3">
      <c r="A33" s="171" t="s">
        <v>344</v>
      </c>
      <c r="B33" s="172" t="s">
        <v>345</v>
      </c>
      <c r="C33" s="173">
        <v>18871.52</v>
      </c>
      <c r="D33" s="173">
        <v>4151.3099999999995</v>
      </c>
      <c r="E33" s="174">
        <v>23000</v>
      </c>
      <c r="F33" s="174">
        <v>23000</v>
      </c>
      <c r="G33" s="174">
        <v>23000</v>
      </c>
      <c r="H33" s="174">
        <v>23000</v>
      </c>
      <c r="I33" s="174">
        <v>23000</v>
      </c>
    </row>
    <row r="34" spans="1:9" ht="17.25" thickTop="1" thickBot="1" x14ac:dyDescent="0.3">
      <c r="A34" s="171" t="s">
        <v>348</v>
      </c>
      <c r="B34" s="172" t="s">
        <v>349</v>
      </c>
      <c r="C34" s="173">
        <v>0</v>
      </c>
      <c r="D34" s="173">
        <v>0</v>
      </c>
      <c r="E34" s="174">
        <v>10000</v>
      </c>
      <c r="F34" s="174">
        <v>10000</v>
      </c>
      <c r="G34" s="174">
        <v>10000</v>
      </c>
      <c r="H34" s="174">
        <v>10000</v>
      </c>
      <c r="I34" s="174">
        <v>10000</v>
      </c>
    </row>
    <row r="35" spans="1:9" ht="17.25" thickTop="1" thickBot="1" x14ac:dyDescent="0.3">
      <c r="A35" s="171" t="s">
        <v>359</v>
      </c>
      <c r="B35" s="172" t="s">
        <v>360</v>
      </c>
      <c r="C35" s="173">
        <v>0</v>
      </c>
      <c r="D35" s="173">
        <v>0</v>
      </c>
      <c r="E35" s="174">
        <v>10000</v>
      </c>
      <c r="F35" s="174">
        <v>10000</v>
      </c>
      <c r="G35" s="174">
        <v>10000</v>
      </c>
      <c r="H35" s="174">
        <v>10000</v>
      </c>
      <c r="I35" s="174">
        <v>10000</v>
      </c>
    </row>
    <row r="36" spans="1:9" ht="17.25" thickTop="1" thickBot="1" x14ac:dyDescent="0.3">
      <c r="A36" s="171" t="s">
        <v>368</v>
      </c>
      <c r="B36" s="172" t="s">
        <v>369</v>
      </c>
      <c r="C36" s="173">
        <v>1279</v>
      </c>
      <c r="D36" s="173">
        <v>0</v>
      </c>
      <c r="E36" s="174">
        <v>5000</v>
      </c>
      <c r="F36" s="174">
        <v>5000</v>
      </c>
      <c r="G36" s="174">
        <v>5000</v>
      </c>
      <c r="H36" s="174">
        <v>5000</v>
      </c>
      <c r="I36" s="174">
        <v>5000</v>
      </c>
    </row>
    <row r="37" spans="1:9" ht="17.25" thickTop="1" thickBot="1" x14ac:dyDescent="0.3">
      <c r="A37" s="171" t="s">
        <v>377</v>
      </c>
      <c r="B37" s="172" t="s">
        <v>378</v>
      </c>
      <c r="C37" s="173">
        <v>0</v>
      </c>
      <c r="D37" s="173">
        <v>0</v>
      </c>
      <c r="E37" s="174">
        <v>20000</v>
      </c>
      <c r="F37" s="174">
        <v>20000</v>
      </c>
      <c r="G37" s="174">
        <v>25000</v>
      </c>
      <c r="H37" s="174">
        <v>25000</v>
      </c>
      <c r="I37" s="174">
        <v>25000</v>
      </c>
    </row>
    <row r="38" spans="1:9" ht="17.25" thickTop="1" thickBot="1" x14ac:dyDescent="0.3">
      <c r="A38" s="171" t="s">
        <v>381</v>
      </c>
      <c r="B38" s="172" t="s">
        <v>382</v>
      </c>
      <c r="C38" s="173">
        <v>10194.39</v>
      </c>
      <c r="D38" s="173">
        <v>7201.65</v>
      </c>
      <c r="E38" s="174">
        <v>10000</v>
      </c>
      <c r="F38" s="174">
        <v>10000</v>
      </c>
      <c r="G38" s="174">
        <v>10000</v>
      </c>
      <c r="H38" s="174">
        <v>10000</v>
      </c>
      <c r="I38" s="174">
        <v>10000</v>
      </c>
    </row>
    <row r="39" spans="1:9" ht="17.25" thickTop="1" thickBot="1" x14ac:dyDescent="0.3">
      <c r="A39" s="171" t="s">
        <v>394</v>
      </c>
      <c r="B39" s="172" t="s">
        <v>395</v>
      </c>
      <c r="C39" s="173">
        <v>0</v>
      </c>
      <c r="D39" s="173">
        <v>0</v>
      </c>
      <c r="E39" s="174">
        <v>10000</v>
      </c>
      <c r="F39" s="174">
        <v>10000</v>
      </c>
      <c r="G39" s="174">
        <v>30000</v>
      </c>
      <c r="H39" s="174">
        <v>30000</v>
      </c>
      <c r="I39" s="174">
        <v>30000</v>
      </c>
    </row>
    <row r="40" spans="1:9" ht="16.5" thickTop="1" x14ac:dyDescent="0.25"/>
  </sheetData>
  <pageMargins left="0.11811023622047245" right="0.11811023622047245" top="0.15748031496062992" bottom="0.19685039370078741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E6" sqref="E6:H6"/>
    </sheetView>
  </sheetViews>
  <sheetFormatPr defaultRowHeight="15.75" x14ac:dyDescent="0.25"/>
  <cols>
    <col min="1" max="1" width="63.75" customWidth="1"/>
    <col min="2" max="2" width="12.25" customWidth="1"/>
    <col min="3" max="3" width="10.75" customWidth="1"/>
    <col min="4" max="4" width="10.375" customWidth="1"/>
    <col min="5" max="5" width="13.125" customWidth="1"/>
    <col min="6" max="6" width="11.125" customWidth="1"/>
    <col min="7" max="7" width="10.375" customWidth="1"/>
    <col min="8" max="8" width="11" customWidth="1"/>
  </cols>
  <sheetData>
    <row r="2" spans="1:8" ht="26.25" x14ac:dyDescent="0.4">
      <c r="A2" s="153"/>
      <c r="B2" s="154" t="s">
        <v>464</v>
      </c>
    </row>
    <row r="4" spans="1:8" ht="16.5" thickBot="1" x14ac:dyDescent="0.3"/>
    <row r="5" spans="1:8" ht="45" thickTop="1" thickBot="1" x14ac:dyDescent="0.3">
      <c r="A5" s="155" t="s">
        <v>0</v>
      </c>
      <c r="B5" s="156" t="s">
        <v>2</v>
      </c>
      <c r="C5" s="156" t="s">
        <v>101</v>
      </c>
      <c r="D5" s="156" t="s">
        <v>102</v>
      </c>
      <c r="E5" s="156" t="s">
        <v>103</v>
      </c>
      <c r="F5" s="156" t="s">
        <v>3</v>
      </c>
      <c r="G5" s="156" t="s">
        <v>4</v>
      </c>
      <c r="H5" s="156" t="s">
        <v>104</v>
      </c>
    </row>
    <row r="6" spans="1:8" ht="17.25" thickTop="1" thickBot="1" x14ac:dyDescent="0.3">
      <c r="A6" s="10" t="s">
        <v>5</v>
      </c>
      <c r="B6" s="12">
        <v>96673.59</v>
      </c>
      <c r="C6" s="12">
        <v>104249.17</v>
      </c>
      <c r="D6" s="12">
        <v>106165</v>
      </c>
      <c r="E6" s="12">
        <v>106170</v>
      </c>
      <c r="F6" s="12">
        <v>107400</v>
      </c>
      <c r="G6" s="12">
        <v>106400</v>
      </c>
      <c r="H6" s="12">
        <v>106400</v>
      </c>
    </row>
    <row r="7" spans="1:8" ht="17.25" thickTop="1" thickBot="1" x14ac:dyDescent="0.3">
      <c r="A7" s="13" t="s">
        <v>6</v>
      </c>
      <c r="B7" s="15">
        <v>85273.02</v>
      </c>
      <c r="C7" s="15">
        <v>90606.67</v>
      </c>
      <c r="D7" s="15">
        <v>91675</v>
      </c>
      <c r="E7" s="15">
        <v>89810</v>
      </c>
      <c r="F7" s="15">
        <v>89860</v>
      </c>
      <c r="G7" s="15">
        <v>89860</v>
      </c>
      <c r="H7" s="15">
        <v>89860</v>
      </c>
    </row>
    <row r="8" spans="1:8" ht="17.25" thickTop="1" thickBot="1" x14ac:dyDescent="0.3">
      <c r="A8" s="16" t="s">
        <v>7</v>
      </c>
      <c r="B8" s="18">
        <v>68699.59</v>
      </c>
      <c r="C8" s="18">
        <v>73925.399999999994</v>
      </c>
      <c r="D8" s="18">
        <v>74225</v>
      </c>
      <c r="E8" s="18">
        <v>72260</v>
      </c>
      <c r="F8" s="18">
        <v>72260</v>
      </c>
      <c r="G8" s="18">
        <v>72260</v>
      </c>
      <c r="H8" s="18">
        <v>72260</v>
      </c>
    </row>
    <row r="9" spans="1:8" ht="17.25" thickTop="1" thickBot="1" x14ac:dyDescent="0.3">
      <c r="A9" s="22" t="s">
        <v>9</v>
      </c>
      <c r="B9" s="18">
        <v>11577.93</v>
      </c>
      <c r="C9" s="18">
        <v>11582.77</v>
      </c>
      <c r="D9" s="18">
        <v>11510</v>
      </c>
      <c r="E9" s="18">
        <v>11510</v>
      </c>
      <c r="F9" s="18">
        <v>11510</v>
      </c>
      <c r="G9" s="18">
        <v>11510</v>
      </c>
      <c r="H9" s="18">
        <v>11510</v>
      </c>
    </row>
    <row r="10" spans="1:8" ht="17.25" thickTop="1" thickBot="1" x14ac:dyDescent="0.3">
      <c r="A10" s="16" t="s">
        <v>17</v>
      </c>
      <c r="B10" s="18">
        <v>4995.5</v>
      </c>
      <c r="C10" s="18">
        <v>5098.5</v>
      </c>
      <c r="D10" s="18">
        <v>5440</v>
      </c>
      <c r="E10" s="18">
        <v>6040</v>
      </c>
      <c r="F10" s="18">
        <v>6090</v>
      </c>
      <c r="G10" s="18">
        <v>6090</v>
      </c>
      <c r="H10" s="18">
        <v>6090</v>
      </c>
    </row>
    <row r="11" spans="1:8" ht="17.25" thickTop="1" thickBot="1" x14ac:dyDescent="0.3">
      <c r="A11" s="31" t="s">
        <v>27</v>
      </c>
      <c r="B11" s="15">
        <v>10241.709999999999</v>
      </c>
      <c r="C11" s="15">
        <v>11021.490000000002</v>
      </c>
      <c r="D11" s="15">
        <v>10355</v>
      </c>
      <c r="E11" s="15">
        <v>13195</v>
      </c>
      <c r="F11" s="15">
        <v>14125</v>
      </c>
      <c r="G11" s="15">
        <v>14125</v>
      </c>
      <c r="H11" s="15">
        <v>14125</v>
      </c>
    </row>
    <row r="12" spans="1:8" ht="17.25" thickTop="1" thickBot="1" x14ac:dyDescent="0.3">
      <c r="A12" s="32" t="s">
        <v>28</v>
      </c>
      <c r="B12" s="34">
        <v>7188.76</v>
      </c>
      <c r="C12" s="34">
        <v>7129.26</v>
      </c>
      <c r="D12" s="34">
        <v>6660</v>
      </c>
      <c r="E12" s="34">
        <v>8060</v>
      </c>
      <c r="F12" s="34">
        <v>9410</v>
      </c>
      <c r="G12" s="34">
        <v>9410</v>
      </c>
      <c r="H12" s="34">
        <v>9410</v>
      </c>
    </row>
    <row r="13" spans="1:8" ht="17.25" thickTop="1" thickBot="1" x14ac:dyDescent="0.3">
      <c r="A13" s="16" t="s">
        <v>42</v>
      </c>
      <c r="B13" s="18">
        <v>1393.42</v>
      </c>
      <c r="C13" s="18">
        <v>1498.52</v>
      </c>
      <c r="D13" s="18">
        <v>2580</v>
      </c>
      <c r="E13" s="18">
        <v>2920</v>
      </c>
      <c r="F13" s="18">
        <v>2950</v>
      </c>
      <c r="G13" s="18">
        <v>2950</v>
      </c>
      <c r="H13" s="18">
        <v>2950</v>
      </c>
    </row>
    <row r="14" spans="1:8" ht="17.25" thickTop="1" thickBot="1" x14ac:dyDescent="0.3">
      <c r="A14" s="16" t="s">
        <v>69</v>
      </c>
      <c r="B14" s="18">
        <v>0.43</v>
      </c>
      <c r="C14" s="18">
        <v>0</v>
      </c>
      <c r="D14" s="18">
        <v>15</v>
      </c>
      <c r="E14" s="18">
        <v>15</v>
      </c>
      <c r="F14" s="18">
        <v>15</v>
      </c>
      <c r="G14" s="18">
        <v>15</v>
      </c>
      <c r="H14" s="18">
        <v>15</v>
      </c>
    </row>
    <row r="15" spans="1:8" ht="17.25" thickTop="1" thickBot="1" x14ac:dyDescent="0.3">
      <c r="A15" s="16" t="s">
        <v>73</v>
      </c>
      <c r="B15" s="18">
        <v>1659.1</v>
      </c>
      <c r="C15" s="18">
        <v>2393.71</v>
      </c>
      <c r="D15" s="18">
        <v>1100</v>
      </c>
      <c r="E15" s="18">
        <v>2200</v>
      </c>
      <c r="F15" s="18">
        <v>1750</v>
      </c>
      <c r="G15" s="18">
        <v>1750</v>
      </c>
      <c r="H15" s="18">
        <v>1750</v>
      </c>
    </row>
    <row r="16" spans="1:8" ht="17.25" thickTop="1" thickBot="1" x14ac:dyDescent="0.3">
      <c r="A16" s="31" t="s">
        <v>79</v>
      </c>
      <c r="B16" s="15">
        <v>1158.8599999999999</v>
      </c>
      <c r="C16" s="15">
        <v>2621.0100000000002</v>
      </c>
      <c r="D16" s="15">
        <v>1385</v>
      </c>
      <c r="E16" s="15">
        <v>3165</v>
      </c>
      <c r="F16" s="15">
        <v>3415</v>
      </c>
      <c r="G16" s="15">
        <v>2415</v>
      </c>
      <c r="H16" s="15">
        <v>2415</v>
      </c>
    </row>
    <row r="17" spans="1:9" ht="17.25" thickTop="1" thickBot="1" x14ac:dyDescent="0.3">
      <c r="A17" s="16" t="s">
        <v>80</v>
      </c>
      <c r="B17" s="18">
        <v>1158.8599999999999</v>
      </c>
      <c r="C17" s="18">
        <v>2621.0100000000002</v>
      </c>
      <c r="D17" s="18">
        <v>1385</v>
      </c>
      <c r="E17" s="18">
        <v>3165</v>
      </c>
      <c r="F17" s="18">
        <v>3415</v>
      </c>
      <c r="G17" s="18">
        <v>2415</v>
      </c>
      <c r="H17" s="18">
        <v>2415</v>
      </c>
    </row>
    <row r="18" spans="1:9" ht="17.25" thickTop="1" thickBot="1" x14ac:dyDescent="0.3">
      <c r="A18" s="10" t="s">
        <v>430</v>
      </c>
      <c r="B18" s="12">
        <v>7050</v>
      </c>
      <c r="C18" s="12">
        <v>7000</v>
      </c>
      <c r="D18" s="12">
        <v>20000</v>
      </c>
      <c r="E18" s="12">
        <v>20000</v>
      </c>
      <c r="F18" s="12">
        <v>25000</v>
      </c>
      <c r="G18" s="12">
        <v>25000</v>
      </c>
      <c r="H18" s="12">
        <v>25000</v>
      </c>
      <c r="I18" s="4"/>
    </row>
    <row r="19" spans="1:9" ht="17.25" thickTop="1" thickBot="1" x14ac:dyDescent="0.3">
      <c r="A19" s="22" t="s">
        <v>431</v>
      </c>
      <c r="B19" s="18">
        <v>7050</v>
      </c>
      <c r="C19" s="18">
        <v>7000</v>
      </c>
      <c r="D19" s="18">
        <v>20000</v>
      </c>
      <c r="E19" s="18">
        <v>20000</v>
      </c>
      <c r="F19" s="18">
        <v>25000</v>
      </c>
      <c r="G19" s="18">
        <v>25000</v>
      </c>
      <c r="H19" s="18">
        <v>25000</v>
      </c>
      <c r="I19" s="4"/>
    </row>
    <row r="20" spans="1:9" ht="17.25" thickTop="1" thickBot="1" x14ac:dyDescent="0.3">
      <c r="A20" s="10" t="s">
        <v>434</v>
      </c>
      <c r="B20" s="12">
        <v>10930.98</v>
      </c>
      <c r="C20" s="12">
        <v>4151.3100000000004</v>
      </c>
      <c r="D20" s="12">
        <v>81000</v>
      </c>
      <c r="E20" s="12">
        <v>81000</v>
      </c>
      <c r="F20" s="12">
        <v>101800</v>
      </c>
      <c r="G20" s="12">
        <v>101000</v>
      </c>
      <c r="H20" s="12">
        <v>101000</v>
      </c>
      <c r="I20" s="4"/>
    </row>
    <row r="21" spans="1:9" ht="17.25" thickTop="1" thickBot="1" x14ac:dyDescent="0.3">
      <c r="A21" s="16" t="s">
        <v>435</v>
      </c>
      <c r="B21" s="18">
        <v>3767.6</v>
      </c>
      <c r="C21" s="18">
        <v>0</v>
      </c>
      <c r="D21" s="18">
        <v>0</v>
      </c>
      <c r="E21" s="18">
        <v>0</v>
      </c>
      <c r="F21" s="18">
        <v>800</v>
      </c>
      <c r="G21" s="18">
        <v>0</v>
      </c>
      <c r="H21" s="18">
        <v>0</v>
      </c>
      <c r="I21" s="4"/>
    </row>
    <row r="22" spans="1:9" ht="17.25" thickTop="1" thickBot="1" x14ac:dyDescent="0.3">
      <c r="A22" s="16" t="s">
        <v>438</v>
      </c>
      <c r="B22" s="18">
        <v>7163.38</v>
      </c>
      <c r="C22" s="18">
        <v>4151.3100000000004</v>
      </c>
      <c r="D22" s="18">
        <v>81000</v>
      </c>
      <c r="E22" s="18">
        <v>81000</v>
      </c>
      <c r="F22" s="18">
        <v>101000</v>
      </c>
      <c r="G22" s="18">
        <v>101000</v>
      </c>
      <c r="H22" s="18">
        <v>101000</v>
      </c>
      <c r="I22" s="4"/>
    </row>
    <row r="23" spans="1:9" ht="16.5" thickTop="1" x14ac:dyDescent="0.25"/>
  </sheetData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120" zoomScaleNormal="120" workbookViewId="0">
      <selection activeCell="A21" sqref="A21"/>
    </sheetView>
  </sheetViews>
  <sheetFormatPr defaultRowHeight="15.75" x14ac:dyDescent="0.25"/>
  <cols>
    <col min="6" max="6" width="10.75" customWidth="1"/>
    <col min="7" max="7" width="11.625" customWidth="1"/>
    <col min="8" max="8" width="11.75" customWidth="1"/>
    <col min="9" max="9" width="10.875" customWidth="1"/>
    <col min="10" max="10" width="10.375" customWidth="1"/>
    <col min="11" max="11" width="11" customWidth="1"/>
    <col min="12" max="13" width="10.125" customWidth="1"/>
    <col min="14" max="14" width="10.25" customWidth="1"/>
    <col min="15" max="15" width="10.125" customWidth="1"/>
  </cols>
  <sheetData>
    <row r="1" spans="1:18" ht="16.5" thickBot="1" x14ac:dyDescent="0.3"/>
    <row r="2" spans="1:18" ht="16.5" thickTop="1" x14ac:dyDescent="0.25">
      <c r="A2" s="230"/>
      <c r="B2" s="233"/>
      <c r="C2" s="236"/>
      <c r="D2" s="233"/>
      <c r="E2" s="239"/>
      <c r="F2" s="225" t="s">
        <v>468</v>
      </c>
      <c r="G2" s="225" t="s">
        <v>469</v>
      </c>
      <c r="H2" s="225" t="s">
        <v>470</v>
      </c>
      <c r="I2" s="225" t="s">
        <v>471</v>
      </c>
      <c r="J2" s="225" t="s">
        <v>472</v>
      </c>
      <c r="K2" s="225" t="s">
        <v>473</v>
      </c>
      <c r="L2" s="225" t="s">
        <v>474</v>
      </c>
      <c r="M2" s="225" t="s">
        <v>487</v>
      </c>
      <c r="N2" s="225" t="s">
        <v>415</v>
      </c>
      <c r="O2" s="225" t="s">
        <v>488</v>
      </c>
      <c r="P2" s="225" t="s">
        <v>3</v>
      </c>
      <c r="Q2" s="225" t="s">
        <v>4</v>
      </c>
      <c r="R2" s="225" t="s">
        <v>104</v>
      </c>
    </row>
    <row r="3" spans="1:18" x14ac:dyDescent="0.25">
      <c r="A3" s="231"/>
      <c r="B3" s="234"/>
      <c r="C3" s="237"/>
      <c r="D3" s="234"/>
      <c r="E3" s="240"/>
      <c r="F3" s="226"/>
      <c r="G3" s="226"/>
      <c r="H3" s="226"/>
      <c r="I3" s="226"/>
      <c r="J3" s="226"/>
      <c r="K3" s="226"/>
      <c r="L3" s="228"/>
      <c r="M3" s="228"/>
      <c r="N3" s="226"/>
      <c r="O3" s="226"/>
      <c r="P3" s="226"/>
      <c r="Q3" s="226"/>
      <c r="R3" s="226"/>
    </row>
    <row r="4" spans="1:18" ht="16.5" thickBot="1" x14ac:dyDescent="0.3">
      <c r="A4" s="232"/>
      <c r="B4" s="235"/>
      <c r="C4" s="238"/>
      <c r="D4" s="235"/>
      <c r="E4" s="241"/>
      <c r="F4" s="227"/>
      <c r="G4" s="227"/>
      <c r="H4" s="227"/>
      <c r="I4" s="227"/>
      <c r="J4" s="227"/>
      <c r="K4" s="227"/>
      <c r="L4" s="229"/>
      <c r="M4" s="229"/>
      <c r="N4" s="227"/>
      <c r="O4" s="227"/>
      <c r="P4" s="227"/>
      <c r="Q4" s="227"/>
      <c r="R4" s="227"/>
    </row>
    <row r="5" spans="1:18" ht="17.25" thickTop="1" thickBot="1" x14ac:dyDescent="0.3">
      <c r="A5" s="177" t="s">
        <v>475</v>
      </c>
      <c r="B5" s="178"/>
      <c r="C5" s="178"/>
      <c r="D5" s="178"/>
      <c r="E5" s="179"/>
      <c r="F5" s="180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</row>
    <row r="6" spans="1:18" ht="17.25" thickTop="1" thickBot="1" x14ac:dyDescent="0.3">
      <c r="A6" s="182" t="s">
        <v>476</v>
      </c>
      <c r="B6" s="183"/>
      <c r="C6" s="183"/>
      <c r="D6" s="183"/>
      <c r="E6" s="184"/>
      <c r="F6" s="185">
        <v>68165.23</v>
      </c>
      <c r="G6" s="186">
        <v>82637.08</v>
      </c>
      <c r="H6" s="186">
        <v>73573.55</v>
      </c>
      <c r="I6" s="186">
        <v>77498.91</v>
      </c>
      <c r="J6" s="186">
        <v>85793.25</v>
      </c>
      <c r="K6" s="186">
        <v>89630.21</v>
      </c>
      <c r="L6" s="186">
        <v>96673.59</v>
      </c>
      <c r="M6" s="186">
        <v>104249.17</v>
      </c>
      <c r="N6" s="187">
        <v>106165</v>
      </c>
      <c r="O6" s="187">
        <v>106170</v>
      </c>
      <c r="P6" s="187">
        <v>107400</v>
      </c>
      <c r="Q6" s="187">
        <v>106400</v>
      </c>
      <c r="R6" s="187">
        <v>106400</v>
      </c>
    </row>
    <row r="7" spans="1:18" ht="17.25" thickTop="1" thickBot="1" x14ac:dyDescent="0.3">
      <c r="A7" s="182" t="s">
        <v>477</v>
      </c>
      <c r="B7" s="183"/>
      <c r="C7" s="183"/>
      <c r="D7" s="183"/>
      <c r="E7" s="184"/>
      <c r="F7" s="187">
        <v>2109</v>
      </c>
      <c r="G7" s="187">
        <v>0</v>
      </c>
      <c r="H7" s="187">
        <v>5000</v>
      </c>
      <c r="I7" s="187">
        <v>0</v>
      </c>
      <c r="J7" s="187">
        <v>0</v>
      </c>
      <c r="K7" s="187">
        <v>5000</v>
      </c>
      <c r="L7" s="187">
        <v>7050</v>
      </c>
      <c r="M7" s="187">
        <v>7000</v>
      </c>
      <c r="N7" s="187">
        <v>20000</v>
      </c>
      <c r="O7" s="187">
        <v>20000</v>
      </c>
      <c r="P7" s="187">
        <v>25000</v>
      </c>
      <c r="Q7" s="187">
        <v>25000</v>
      </c>
      <c r="R7" s="187">
        <v>25000</v>
      </c>
    </row>
    <row r="8" spans="1:18" ht="17.25" thickTop="1" thickBot="1" x14ac:dyDescent="0.3">
      <c r="A8" s="188" t="s">
        <v>478</v>
      </c>
      <c r="B8" s="189"/>
      <c r="C8" s="189"/>
      <c r="D8" s="189"/>
      <c r="E8" s="190"/>
      <c r="F8" s="191">
        <v>70274.23</v>
      </c>
      <c r="G8" s="191">
        <v>82637.08</v>
      </c>
      <c r="H8" s="192">
        <f>H6+H7</f>
        <v>78573.55</v>
      </c>
      <c r="I8" s="191">
        <v>77498.91</v>
      </c>
      <c r="J8" s="191">
        <v>85793.25</v>
      </c>
      <c r="K8" s="191">
        <v>94630.21</v>
      </c>
      <c r="L8" s="192">
        <f>L6+L7</f>
        <v>103723.59</v>
      </c>
      <c r="M8" s="192">
        <f>M6+M7</f>
        <v>111249.17</v>
      </c>
      <c r="N8" s="192">
        <v>126165</v>
      </c>
      <c r="O8" s="192">
        <v>126170</v>
      </c>
      <c r="P8" s="192">
        <f>P6+P7</f>
        <v>132400</v>
      </c>
      <c r="Q8" s="192">
        <f>Q6+Q7</f>
        <v>131400</v>
      </c>
      <c r="R8" s="192">
        <v>131400</v>
      </c>
    </row>
    <row r="9" spans="1:18" ht="17.25" thickTop="1" thickBot="1" x14ac:dyDescent="0.3">
      <c r="A9" s="182" t="s">
        <v>479</v>
      </c>
      <c r="B9" s="183"/>
      <c r="C9" s="183"/>
      <c r="D9" s="183"/>
      <c r="E9" s="184"/>
      <c r="F9" s="187">
        <v>0</v>
      </c>
      <c r="G9" s="187">
        <v>0</v>
      </c>
      <c r="H9" s="193">
        <v>12798.59</v>
      </c>
      <c r="I9" s="187">
        <v>0</v>
      </c>
      <c r="J9" s="187">
        <v>0</v>
      </c>
      <c r="K9" s="187">
        <v>0</v>
      </c>
      <c r="L9" s="187">
        <v>10930.98</v>
      </c>
      <c r="M9" s="187">
        <v>4151.3100000000004</v>
      </c>
      <c r="N9" s="187">
        <v>81000</v>
      </c>
      <c r="O9" s="187">
        <v>81000</v>
      </c>
      <c r="P9" s="187">
        <v>101800</v>
      </c>
      <c r="Q9" s="187">
        <v>101000</v>
      </c>
      <c r="R9" s="187">
        <v>101000</v>
      </c>
    </row>
    <row r="10" spans="1:18" ht="17.25" thickTop="1" thickBot="1" x14ac:dyDescent="0.3">
      <c r="A10" s="194" t="s">
        <v>480</v>
      </c>
      <c r="B10" s="195"/>
      <c r="C10" s="195"/>
      <c r="D10" s="195"/>
      <c r="E10" s="196"/>
      <c r="F10" s="197">
        <v>70274.23</v>
      </c>
      <c r="G10" s="197">
        <v>82637.08</v>
      </c>
      <c r="H10" s="198">
        <f>H8+H9</f>
        <v>91372.14</v>
      </c>
      <c r="I10" s="197">
        <v>77498.91</v>
      </c>
      <c r="J10" s="197">
        <v>85793.25</v>
      </c>
      <c r="K10" s="197">
        <v>94630.21</v>
      </c>
      <c r="L10" s="198">
        <f>L8+L9</f>
        <v>114654.56999999999</v>
      </c>
      <c r="M10" s="198">
        <f>M8+M9</f>
        <v>115400.48</v>
      </c>
      <c r="N10" s="198">
        <v>207165</v>
      </c>
      <c r="O10" s="198">
        <f>126170+81000</f>
        <v>207170</v>
      </c>
      <c r="P10" s="198">
        <f>132400+101800</f>
        <v>234200</v>
      </c>
      <c r="Q10" s="198">
        <v>232400</v>
      </c>
      <c r="R10" s="198">
        <v>232400</v>
      </c>
    </row>
    <row r="11" spans="1:18" ht="17.25" thickTop="1" thickBot="1" x14ac:dyDescent="0.3">
      <c r="A11" s="177" t="s">
        <v>481</v>
      </c>
      <c r="B11" s="178"/>
      <c r="C11" s="178"/>
      <c r="D11" s="178"/>
      <c r="E11" s="179"/>
      <c r="F11" s="181"/>
      <c r="G11" s="181"/>
      <c r="H11" s="181"/>
      <c r="I11" s="181"/>
      <c r="J11" s="181"/>
      <c r="K11" s="181"/>
      <c r="L11" s="181"/>
      <c r="M11" s="181"/>
      <c r="N11" s="199"/>
      <c r="O11" s="199"/>
      <c r="P11" s="199"/>
      <c r="Q11" s="199"/>
      <c r="R11" s="199"/>
    </row>
    <row r="12" spans="1:18" ht="17.25" thickTop="1" thickBot="1" x14ac:dyDescent="0.3">
      <c r="A12" s="182" t="s">
        <v>482</v>
      </c>
      <c r="B12" s="183"/>
      <c r="C12" s="183"/>
      <c r="D12" s="183"/>
      <c r="E12" s="184"/>
      <c r="F12" s="187">
        <v>58733.1</v>
      </c>
      <c r="G12" s="186">
        <v>67425.990000000005</v>
      </c>
      <c r="H12" s="186">
        <v>61949.91</v>
      </c>
      <c r="I12" s="186">
        <v>62884.03</v>
      </c>
      <c r="J12" s="186">
        <v>66538.83</v>
      </c>
      <c r="K12" s="186">
        <v>65586.83</v>
      </c>
      <c r="L12" s="186">
        <v>69297.02</v>
      </c>
      <c r="M12" s="186">
        <v>87560.439999999988</v>
      </c>
      <c r="N12" s="187">
        <v>106165</v>
      </c>
      <c r="O12" s="187">
        <v>106170</v>
      </c>
      <c r="P12" s="187">
        <v>108200</v>
      </c>
      <c r="Q12" s="187">
        <v>106400</v>
      </c>
      <c r="R12" s="187">
        <v>106400</v>
      </c>
    </row>
    <row r="13" spans="1:18" ht="17.25" thickTop="1" thickBot="1" x14ac:dyDescent="0.3">
      <c r="A13" s="182" t="s">
        <v>483</v>
      </c>
      <c r="B13" s="183"/>
      <c r="C13" s="183"/>
      <c r="D13" s="183"/>
      <c r="E13" s="184"/>
      <c r="F13" s="187">
        <v>2875</v>
      </c>
      <c r="G13" s="187">
        <v>0</v>
      </c>
      <c r="H13" s="186">
        <v>19495.669999999998</v>
      </c>
      <c r="I13" s="187">
        <v>0</v>
      </c>
      <c r="J13" s="187">
        <v>9784.7000000000007</v>
      </c>
      <c r="K13" s="187">
        <v>7666.55</v>
      </c>
      <c r="L13" s="187">
        <v>30344.91</v>
      </c>
      <c r="M13" s="187">
        <v>11352.96</v>
      </c>
      <c r="N13" s="187">
        <v>101000</v>
      </c>
      <c r="O13" s="187">
        <v>101000</v>
      </c>
      <c r="P13" s="187">
        <v>126000</v>
      </c>
      <c r="Q13" s="187">
        <v>126000</v>
      </c>
      <c r="R13" s="187">
        <v>126000</v>
      </c>
    </row>
    <row r="14" spans="1:18" ht="17.25" thickTop="1" thickBot="1" x14ac:dyDescent="0.3">
      <c r="A14" s="188" t="s">
        <v>484</v>
      </c>
      <c r="B14" s="189"/>
      <c r="C14" s="189"/>
      <c r="D14" s="189"/>
      <c r="E14" s="190"/>
      <c r="F14" s="192">
        <v>61608.1</v>
      </c>
      <c r="G14" s="191">
        <v>67425.990000000005</v>
      </c>
      <c r="H14" s="191">
        <f>H12+H13</f>
        <v>81445.58</v>
      </c>
      <c r="I14" s="191">
        <v>62884.03</v>
      </c>
      <c r="J14" s="192">
        <f t="shared" ref="J14" si="0">J12+J13</f>
        <v>76323.53</v>
      </c>
      <c r="K14" s="192">
        <v>73253.38</v>
      </c>
      <c r="L14" s="192">
        <f>L12+L13</f>
        <v>99641.930000000008</v>
      </c>
      <c r="M14" s="192">
        <f>M12+M13</f>
        <v>98913.4</v>
      </c>
      <c r="N14" s="192">
        <v>207165</v>
      </c>
      <c r="O14" s="192">
        <v>207170</v>
      </c>
      <c r="P14" s="192">
        <f>108200+126000</f>
        <v>234200</v>
      </c>
      <c r="Q14" s="192">
        <f>106400+126000</f>
        <v>232400</v>
      </c>
      <c r="R14" s="192">
        <v>232400</v>
      </c>
    </row>
    <row r="15" spans="1:18" ht="17.25" thickTop="1" thickBot="1" x14ac:dyDescent="0.3">
      <c r="A15" s="172" t="s">
        <v>485</v>
      </c>
      <c r="B15" s="200"/>
      <c r="C15" s="200"/>
      <c r="D15" s="200"/>
      <c r="E15" s="201"/>
      <c r="F15" s="202"/>
      <c r="G15" s="202"/>
      <c r="H15" s="202"/>
      <c r="I15" s="202"/>
      <c r="J15" s="202"/>
      <c r="K15" s="202"/>
      <c r="L15" s="202"/>
      <c r="M15" s="202"/>
      <c r="N15" s="203"/>
      <c r="O15" s="203"/>
      <c r="P15" s="203"/>
      <c r="Q15" s="203"/>
      <c r="R15" s="203"/>
    </row>
    <row r="16" spans="1:18" ht="17.25" thickTop="1" thickBot="1" x14ac:dyDescent="0.3">
      <c r="A16" s="204" t="s">
        <v>475</v>
      </c>
      <c r="B16" s="205"/>
      <c r="C16" s="205"/>
      <c r="D16" s="205"/>
      <c r="E16" s="206"/>
      <c r="F16" s="207">
        <v>70274.23</v>
      </c>
      <c r="G16" s="207">
        <v>82637.08</v>
      </c>
      <c r="H16" s="207">
        <v>91372.14</v>
      </c>
      <c r="I16" s="207">
        <v>77498.91</v>
      </c>
      <c r="J16" s="207">
        <v>85793.25</v>
      </c>
      <c r="K16" s="207">
        <v>94630.21</v>
      </c>
      <c r="L16" s="207">
        <v>114654.56999999999</v>
      </c>
      <c r="M16" s="207">
        <v>115400.48</v>
      </c>
      <c r="N16" s="208"/>
      <c r="O16" s="208"/>
      <c r="P16" s="208"/>
      <c r="Q16" s="208"/>
      <c r="R16" s="208"/>
    </row>
    <row r="17" spans="1:18" ht="17.25" thickTop="1" thickBot="1" x14ac:dyDescent="0.3">
      <c r="A17" s="209" t="s">
        <v>481</v>
      </c>
      <c r="B17" s="210"/>
      <c r="C17" s="210"/>
      <c r="D17" s="210"/>
      <c r="E17" s="211"/>
      <c r="F17" s="212">
        <v>61608.1</v>
      </c>
      <c r="G17" s="213">
        <v>67425.990000000005</v>
      </c>
      <c r="H17" s="213">
        <v>81445.67</v>
      </c>
      <c r="I17" s="213">
        <v>62884.03</v>
      </c>
      <c r="J17" s="213">
        <v>76323.53</v>
      </c>
      <c r="K17" s="213">
        <v>73253.38</v>
      </c>
      <c r="L17" s="213">
        <v>99641.93</v>
      </c>
      <c r="M17" s="213">
        <v>98913.4</v>
      </c>
      <c r="N17" s="212"/>
      <c r="O17" s="212"/>
      <c r="P17" s="212"/>
      <c r="Q17" s="212"/>
      <c r="R17" s="212"/>
    </row>
    <row r="18" spans="1:18" ht="17.25" thickTop="1" thickBot="1" x14ac:dyDescent="0.3">
      <c r="A18" s="214" t="s">
        <v>486</v>
      </c>
      <c r="B18" s="215"/>
      <c r="C18" s="215"/>
      <c r="D18" s="215"/>
      <c r="E18" s="216"/>
      <c r="F18" s="217">
        <v>8666.1299999999992</v>
      </c>
      <c r="G18" s="217">
        <v>15211.09</v>
      </c>
      <c r="H18" s="218">
        <v>9926.56</v>
      </c>
      <c r="I18" s="217">
        <f>I16-I17</f>
        <v>14614.880000000005</v>
      </c>
      <c r="J18" s="217">
        <f>J16-J17</f>
        <v>9469.7200000000012</v>
      </c>
      <c r="K18" s="217">
        <f>K16-K17</f>
        <v>21376.83</v>
      </c>
      <c r="L18" s="217">
        <f>L16-L17</f>
        <v>15012.64</v>
      </c>
      <c r="M18" s="217">
        <f>M16-M17</f>
        <v>16487.080000000002</v>
      </c>
      <c r="N18" s="219"/>
      <c r="O18" s="219"/>
      <c r="P18" s="219"/>
      <c r="Q18" s="219"/>
      <c r="R18" s="219"/>
    </row>
    <row r="19" spans="1:18" ht="16.5" thickTop="1" x14ac:dyDescent="0.25"/>
  </sheetData>
  <mergeCells count="18">
    <mergeCell ref="F2:F4"/>
    <mergeCell ref="A2:A4"/>
    <mergeCell ref="B2:B4"/>
    <mergeCell ref="C2:C4"/>
    <mergeCell ref="D2:D4"/>
    <mergeCell ref="E2:E4"/>
    <mergeCell ref="G2:G4"/>
    <mergeCell ref="H2:H4"/>
    <mergeCell ref="I2:I4"/>
    <mergeCell ref="J2:J4"/>
    <mergeCell ref="K2:K4"/>
    <mergeCell ref="O2:O4"/>
    <mergeCell ref="P2:P4"/>
    <mergeCell ref="Q2:Q4"/>
    <mergeCell ref="R2:R4"/>
    <mergeCell ref="L2:L4"/>
    <mergeCell ref="M2:M4"/>
    <mergeCell ref="N2:N4"/>
  </mergeCells>
  <pageMargins left="0.19685039370078741" right="0.19685039370078741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Bežné príjmy</vt:lpstr>
      <vt:lpstr>Bežné výdavky </vt:lpstr>
      <vt:lpstr>Kapitálové príjmy</vt:lpstr>
      <vt:lpstr>Kapitálové výdavky </vt:lpstr>
      <vt:lpstr>Výdavky spolu</vt:lpstr>
      <vt:lpstr>Príjmy spolu</vt:lpstr>
      <vt:lpstr>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2020-12-17T07:57:31Z</cp:lastPrinted>
  <dcterms:created xsi:type="dcterms:W3CDTF">2020-10-12T07:32:37Z</dcterms:created>
  <dcterms:modified xsi:type="dcterms:W3CDTF">2020-12-17T07:57:40Z</dcterms:modified>
</cp:coreProperties>
</file>