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estigio\Documents\Zásadné Dokumenty\ROZPOČTY\2020\"/>
    </mc:Choice>
  </mc:AlternateContent>
  <bookViews>
    <workbookView xWindow="0" yWindow="0" windowWidth="16170" windowHeight="5520" tabRatio="753" activeTab="4"/>
  </bookViews>
  <sheets>
    <sheet name="Bežné príjmy" sheetId="1" r:id="rId1"/>
    <sheet name="Bežné výdavky" sheetId="2" r:id="rId2"/>
    <sheet name="Kapitálové príjmy" sheetId="4" r:id="rId3"/>
    <sheet name="Kapitálové výdavky" sheetId="3" r:id="rId4"/>
    <sheet name="Príjmy spolu" sheetId="5" r:id="rId5"/>
    <sheet name="Výdavky spolu" sheetId="6" r:id="rId6"/>
    <sheet name="Sumarizácia" sheetId="7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4" i="2" l="1"/>
  <c r="O14" i="7" l="1"/>
  <c r="P14" i="7"/>
  <c r="Q14" i="7"/>
  <c r="O10" i="7"/>
  <c r="P10" i="7"/>
  <c r="Q10" i="7"/>
  <c r="O8" i="7"/>
  <c r="P8" i="7"/>
  <c r="Q8" i="7"/>
  <c r="N14" i="7"/>
  <c r="N10" i="7"/>
  <c r="N8" i="7"/>
  <c r="L18" i="7"/>
  <c r="L14" i="7"/>
  <c r="L10" i="7"/>
  <c r="L8" i="7"/>
  <c r="M14" i="7"/>
  <c r="M8" i="7"/>
  <c r="M10" i="7" s="1"/>
  <c r="G4" i="6" l="1"/>
  <c r="H4" i="6"/>
  <c r="I4" i="6"/>
  <c r="F4" i="6"/>
  <c r="D4" i="6"/>
  <c r="C38" i="6"/>
  <c r="K4" i="3"/>
  <c r="J4" i="3"/>
  <c r="I92" i="1" l="1"/>
  <c r="I81" i="1"/>
  <c r="I74" i="1"/>
  <c r="I51" i="1"/>
  <c r="I41" i="1" s="1"/>
  <c r="I26" i="1" s="1"/>
  <c r="I4" i="1" s="1"/>
  <c r="I33" i="1"/>
  <c r="I17" i="1"/>
  <c r="I5" i="1"/>
  <c r="H92" i="1"/>
  <c r="H81" i="1" s="1"/>
  <c r="H74" i="1"/>
  <c r="H51" i="1"/>
  <c r="H41" i="1"/>
  <c r="H26" i="1" s="1"/>
  <c r="H33" i="1"/>
  <c r="H17" i="1"/>
  <c r="H5" i="1"/>
  <c r="K8" i="2"/>
  <c r="J8" i="2"/>
  <c r="K474" i="2"/>
  <c r="K457" i="2"/>
  <c r="K454" i="2"/>
  <c r="K424" i="2"/>
  <c r="K423" i="2" s="1"/>
  <c r="K406" i="2"/>
  <c r="K405" i="2"/>
  <c r="K394" i="2"/>
  <c r="K389" i="2" s="1"/>
  <c r="K377" i="2" s="1"/>
  <c r="K378" i="2"/>
  <c r="K356" i="2"/>
  <c r="K321" i="2"/>
  <c r="K320" i="2"/>
  <c r="K306" i="2"/>
  <c r="K281" i="2"/>
  <c r="K278" i="2" s="1"/>
  <c r="K266" i="2" s="1"/>
  <c r="K214" i="2"/>
  <c r="K204" i="2"/>
  <c r="K183" i="2"/>
  <c r="K131" i="2"/>
  <c r="K119" i="2"/>
  <c r="K86" i="2"/>
  <c r="K80" i="2" s="1"/>
  <c r="K55" i="2"/>
  <c r="K45" i="2"/>
  <c r="K32" i="2"/>
  <c r="K12" i="2"/>
  <c r="J474" i="2"/>
  <c r="J457" i="2"/>
  <c r="J454" i="2"/>
  <c r="J424" i="2"/>
  <c r="J423" i="2" s="1"/>
  <c r="J406" i="2"/>
  <c r="J405" i="2"/>
  <c r="J394" i="2"/>
  <c r="J389" i="2" s="1"/>
  <c r="J377" i="2" s="1"/>
  <c r="J378" i="2"/>
  <c r="J356" i="2"/>
  <c r="J321" i="2"/>
  <c r="J320" i="2"/>
  <c r="J306" i="2"/>
  <c r="J281" i="2"/>
  <c r="J278" i="2" s="1"/>
  <c r="J266" i="2" s="1"/>
  <c r="J214" i="2"/>
  <c r="J204" i="2"/>
  <c r="J183" i="2"/>
  <c r="J131" i="2"/>
  <c r="J119" i="2"/>
  <c r="J86" i="2"/>
  <c r="J80" i="2" s="1"/>
  <c r="J55" i="2"/>
  <c r="J45" i="2"/>
  <c r="J32" i="2"/>
  <c r="J12" i="2"/>
  <c r="D10" i="4"/>
  <c r="I4" i="3"/>
  <c r="H4" i="3"/>
  <c r="H33" i="3"/>
  <c r="F32" i="3"/>
  <c r="F4" i="3" s="1"/>
  <c r="F13" i="3"/>
  <c r="G32" i="3"/>
  <c r="E39" i="3"/>
  <c r="E4" i="3"/>
  <c r="I5" i="2"/>
  <c r="I474" i="2"/>
  <c r="I454" i="2"/>
  <c r="I457" i="2"/>
  <c r="I423" i="2"/>
  <c r="I424" i="2"/>
  <c r="I377" i="2"/>
  <c r="I389" i="2"/>
  <c r="I405" i="2"/>
  <c r="I406" i="2"/>
  <c r="I394" i="2"/>
  <c r="I378" i="2"/>
  <c r="I356" i="2"/>
  <c r="I320" i="2"/>
  <c r="I321" i="2"/>
  <c r="I306" i="2"/>
  <c r="I266" i="2"/>
  <c r="I278" i="2"/>
  <c r="I281" i="2"/>
  <c r="H4" i="1" l="1"/>
  <c r="K6" i="2"/>
  <c r="K5" i="2" s="1"/>
  <c r="J6" i="2"/>
  <c r="J5" i="2" s="1"/>
  <c r="I214" i="2"/>
  <c r="I204" i="2" l="1"/>
  <c r="I131" i="2"/>
  <c r="I183" i="2"/>
  <c r="I6" i="2"/>
  <c r="I119" i="2"/>
  <c r="I80" i="2" l="1"/>
  <c r="I86" i="2" l="1"/>
  <c r="I45" i="2"/>
  <c r="I55" i="2"/>
  <c r="I32" i="2"/>
  <c r="I12" i="2"/>
  <c r="G81" i="1"/>
  <c r="G92" i="1"/>
  <c r="G74" i="1"/>
  <c r="G51" i="1"/>
  <c r="G41" i="1" s="1"/>
  <c r="G26" i="1" s="1"/>
  <c r="G4" i="1" s="1"/>
  <c r="G5" i="1"/>
  <c r="G17" i="1"/>
  <c r="G33" i="1"/>
  <c r="H474" i="2"/>
  <c r="H457" i="2"/>
  <c r="H454" i="2" s="1"/>
  <c r="H423" i="2"/>
  <c r="H406" i="2"/>
  <c r="H405" i="2" s="1"/>
  <c r="H394" i="2"/>
  <c r="H389" i="2" s="1"/>
  <c r="H378" i="2"/>
  <c r="H356" i="2"/>
  <c r="H346" i="2"/>
  <c r="H321" i="2"/>
  <c r="H320" i="2" s="1"/>
  <c r="H377" i="2" l="1"/>
  <c r="H305" i="2"/>
  <c r="H304" i="2" s="1"/>
  <c r="H281" i="2"/>
  <c r="H278" i="2" s="1"/>
  <c r="H266" i="2" s="1"/>
  <c r="H255" i="2"/>
  <c r="H251" i="2" s="1"/>
  <c r="H214" i="2"/>
  <c r="H132" i="2"/>
  <c r="H183" i="2"/>
  <c r="H168" i="2"/>
  <c r="H131" i="2" l="1"/>
  <c r="H119" i="2"/>
  <c r="H80" i="2"/>
  <c r="H74" i="2"/>
  <c r="H50" i="2"/>
  <c r="H55" i="2"/>
  <c r="H32" i="2"/>
  <c r="H12" i="2"/>
  <c r="H7" i="2"/>
  <c r="F457" i="2"/>
  <c r="F454" i="2" s="1"/>
  <c r="F423" i="2"/>
  <c r="F436" i="2"/>
  <c r="F444" i="2"/>
  <c r="F416" i="2"/>
  <c r="F415" i="2" s="1"/>
  <c r="F378" i="2"/>
  <c r="F386" i="2"/>
  <c r="F394" i="2"/>
  <c r="F389" i="2" s="1"/>
  <c r="F405" i="2"/>
  <c r="F356" i="2"/>
  <c r="F377" i="2" l="1"/>
  <c r="H45" i="2"/>
  <c r="H6" i="2" s="1"/>
  <c r="H5" i="2" s="1"/>
  <c r="F346" i="2"/>
  <c r="F321" i="2"/>
  <c r="F329" i="2"/>
  <c r="F333" i="2"/>
  <c r="F305" i="2"/>
  <c r="F267" i="2"/>
  <c r="F281" i="2"/>
  <c r="F278" i="2" s="1"/>
  <c r="F255" i="2"/>
  <c r="F251" i="2" s="1"/>
  <c r="F320" i="2" l="1"/>
  <c r="F266" i="2"/>
  <c r="F214" i="2"/>
  <c r="F205" i="2"/>
  <c r="F204" i="2" s="1"/>
  <c r="F132" i="2"/>
  <c r="F168" i="2"/>
  <c r="F183" i="2"/>
  <c r="F119" i="2"/>
  <c r="F112" i="2"/>
  <c r="F80" i="2"/>
  <c r="F12" i="2"/>
  <c r="F32" i="2"/>
  <c r="F55" i="2"/>
  <c r="F45" i="2" s="1"/>
  <c r="G457" i="2"/>
  <c r="G405" i="2"/>
  <c r="G394" i="2"/>
  <c r="G389" i="2" s="1"/>
  <c r="G281" i="2"/>
  <c r="G278" i="2" s="1"/>
  <c r="G233" i="2"/>
  <c r="G217" i="2"/>
  <c r="G183" i="2"/>
  <c r="G86" i="2"/>
  <c r="G80" i="2" s="1"/>
  <c r="G55" i="2"/>
  <c r="G50" i="2"/>
  <c r="G32" i="2"/>
  <c r="F41" i="1"/>
  <c r="F51" i="1"/>
  <c r="F81" i="1"/>
  <c r="F82" i="1"/>
  <c r="F74" i="1"/>
  <c r="F61" i="1"/>
  <c r="F26" i="1" s="1"/>
  <c r="F4" i="1" s="1"/>
  <c r="F52" i="1"/>
  <c r="F5" i="1"/>
  <c r="F28" i="1"/>
  <c r="F17" i="1"/>
  <c r="F8" i="1"/>
  <c r="F131" i="2" l="1"/>
  <c r="F6" i="2"/>
  <c r="F5" i="2" s="1"/>
  <c r="G45" i="2"/>
  <c r="G6" i="2"/>
  <c r="G5" i="2" s="1"/>
  <c r="D4" i="1"/>
  <c r="D81" i="1"/>
  <c r="D26" i="1"/>
  <c r="D28" i="1"/>
  <c r="D41" i="1"/>
  <c r="D74" i="1"/>
  <c r="D5" i="1"/>
  <c r="D17" i="1"/>
  <c r="D8" i="1"/>
  <c r="E81" i="1"/>
  <c r="E43" i="1"/>
  <c r="E28" i="1"/>
  <c r="K18" i="7" l="1"/>
  <c r="J18" i="7"/>
  <c r="I18" i="7"/>
  <c r="J14" i="7"/>
  <c r="H14" i="7"/>
  <c r="H8" i="7"/>
  <c r="H10" i="7" s="1"/>
  <c r="E457" i="2" l="1"/>
  <c r="E402" i="2"/>
  <c r="E389" i="2"/>
  <c r="E378" i="2"/>
  <c r="E360" i="2"/>
  <c r="E333" i="2"/>
  <c r="E281" i="2"/>
  <c r="E278" i="2" s="1"/>
  <c r="E267" i="2"/>
  <c r="E255" i="2"/>
  <c r="E217" i="2"/>
  <c r="E183" i="2"/>
  <c r="E132" i="2"/>
  <c r="E112" i="2"/>
  <c r="E80" i="2"/>
  <c r="E55" i="2"/>
  <c r="C81" i="1" l="1"/>
</calcChain>
</file>

<file path=xl/sharedStrings.xml><?xml version="1.0" encoding="utf-8"?>
<sst xmlns="http://schemas.openxmlformats.org/spreadsheetml/2006/main" count="1068" uniqueCount="480">
  <si>
    <t xml:space="preserve">PRÍJMY </t>
  </si>
  <si>
    <t>Zdroj</t>
  </si>
  <si>
    <t>Rozpočet 2020</t>
  </si>
  <si>
    <t xml:space="preserve">Bežné príjmy - príjmy bežného rozpočtu </t>
  </si>
  <si>
    <t xml:space="preserve">100 Daňové príjmy </t>
  </si>
  <si>
    <t xml:space="preserve">110 Dane z príjmov a kapitálového majetku </t>
  </si>
  <si>
    <t xml:space="preserve">111 003 - Výnos dane z príjmov poukázaný ÚS </t>
  </si>
  <si>
    <t xml:space="preserve">121 Daň z nehnuteľností </t>
  </si>
  <si>
    <t xml:space="preserve">121 001 Daň z pozemkov spolu </t>
  </si>
  <si>
    <t xml:space="preserve">121 001 10 - Právnické osoby </t>
  </si>
  <si>
    <t xml:space="preserve">121 001 20 - Fyzické osoby </t>
  </si>
  <si>
    <t xml:space="preserve">121 002 Daň zo stavieb spolu </t>
  </si>
  <si>
    <t xml:space="preserve">121 002 10 - Právnické osoby </t>
  </si>
  <si>
    <t xml:space="preserve">121 002 20 - Fyzické osoby </t>
  </si>
  <si>
    <t xml:space="preserve">121 003 20 Daň z bytov fyzické osoby </t>
  </si>
  <si>
    <t xml:space="preserve">130 Dane za tovary a služby </t>
  </si>
  <si>
    <t xml:space="preserve">133 Dane za špecifické služby </t>
  </si>
  <si>
    <t xml:space="preserve">133 001 Daň za psa spolu </t>
  </si>
  <si>
    <t xml:space="preserve">133 001 10 - Právnické osoby </t>
  </si>
  <si>
    <t xml:space="preserve">133 001 20 - Fyzické osoby </t>
  </si>
  <si>
    <t xml:space="preserve">133 004 Daň za predajné automaty </t>
  </si>
  <si>
    <t xml:space="preserve">133 012 Daň za úžívanie verejného priestranstva </t>
  </si>
  <si>
    <t xml:space="preserve">133 013 Za komunálne odpady a drobné stavebné odpady </t>
  </si>
  <si>
    <t xml:space="preserve">133 013 10 - Právnické osoby </t>
  </si>
  <si>
    <t xml:space="preserve">133 013 20 - Fyzické osoby </t>
  </si>
  <si>
    <t xml:space="preserve">200 Nedaňové príjmy </t>
  </si>
  <si>
    <t xml:space="preserve">210 Príjmy z podnikania a z vlastníctva majetku </t>
  </si>
  <si>
    <t xml:space="preserve">212 Príjmy z vlastníctva </t>
  </si>
  <si>
    <t xml:space="preserve">212 002 Z prenajatých pozemkov spolu </t>
  </si>
  <si>
    <t xml:space="preserve">212 002 10 - Orange </t>
  </si>
  <si>
    <t xml:space="preserve">212 002 20 - PD </t>
  </si>
  <si>
    <t xml:space="preserve">212 002 30 - PZ Mier </t>
  </si>
  <si>
    <t>212 003 Z prenajatých budov, priestorov a objektov spolu</t>
  </si>
  <si>
    <t xml:space="preserve">212 003 10 - Budova MŠ č. 112 - Šliková </t>
  </si>
  <si>
    <t>212 003 20 - Budova TJ č. 140 - Lipovnícka krčmička</t>
  </si>
  <si>
    <t xml:space="preserve">212 003 30 - Budova MŠ č. 112 - ubytovanie </t>
  </si>
  <si>
    <t xml:space="preserve">212 003 40 - Budova KD </t>
  </si>
  <si>
    <t xml:space="preserve">212 003 50 - Hrobové miesta </t>
  </si>
  <si>
    <t xml:space="preserve">212 004 Z prenajatých strojov, prístrojov, zariadení </t>
  </si>
  <si>
    <t xml:space="preserve">212 004 30 - Ostatný prenájom </t>
  </si>
  <si>
    <t xml:space="preserve">220 Administratívne poplatky a iné poplatky a platby </t>
  </si>
  <si>
    <t xml:space="preserve">221 Administratívne poplatky </t>
  </si>
  <si>
    <t xml:space="preserve">221 004 Ostatné poplatky spolu </t>
  </si>
  <si>
    <t xml:space="preserve">221 004 10 - Osvedčenie podpisov a listín </t>
  </si>
  <si>
    <t xml:space="preserve">221 004 20 - Stavebné povolenia </t>
  </si>
  <si>
    <t xml:space="preserve">221 004 30 - Ochrana drevín </t>
  </si>
  <si>
    <t xml:space="preserve">221 004 40 - Vydanie rybárskych lístkov </t>
  </si>
  <si>
    <t xml:space="preserve">221 004 50 - Licencie </t>
  </si>
  <si>
    <t xml:space="preserve">222 Pokuty, penále a iné sankcie </t>
  </si>
  <si>
    <t xml:space="preserve">222 003 Za porušenie predpisov </t>
  </si>
  <si>
    <t xml:space="preserve">223 Poplatky a platby z  náhodného predaja a služieb </t>
  </si>
  <si>
    <t xml:space="preserve">223 001 Za predaj výrobkov, tovarov a služieb spolu </t>
  </si>
  <si>
    <t xml:space="preserve">223 001 10 - Miestny rozhlas </t>
  </si>
  <si>
    <t xml:space="preserve">223 001 20 - Dom smútku </t>
  </si>
  <si>
    <t xml:space="preserve">223 001 30 - Opatrovateľská služba </t>
  </si>
  <si>
    <t xml:space="preserve">223 001 40 - Prenájom KD </t>
  </si>
  <si>
    <t xml:space="preserve">223 001 50 - Vydanie novej SN </t>
  </si>
  <si>
    <t xml:space="preserve">223 001 60 - Vrecia na separovaný zber </t>
  </si>
  <si>
    <t xml:space="preserve">223 001 70 - Kopírovanie tlačív </t>
  </si>
  <si>
    <t xml:space="preserve">223 001 80 - Iné služby </t>
  </si>
  <si>
    <t xml:space="preserve">223 001 10 - Recyklačný fond </t>
  </si>
  <si>
    <t xml:space="preserve">223 001 20 - Envi - Pak </t>
  </si>
  <si>
    <t xml:space="preserve">223 001 30 - Bomat </t>
  </si>
  <si>
    <t xml:space="preserve">223 004 Za prebytočný hnuteľný majetok </t>
  </si>
  <si>
    <t xml:space="preserve">229 Ďalšie administratívne a iné poplatky a platby </t>
  </si>
  <si>
    <t xml:space="preserve">229 005 Za znečisťovanie ovzdušia </t>
  </si>
  <si>
    <t>240 Úroky z úverov, pôžičiek, návr. Fin. výpomocí, vkladov</t>
  </si>
  <si>
    <t xml:space="preserve">242 000 Z vkladov </t>
  </si>
  <si>
    <t>242 000 10 - VÚB banka</t>
  </si>
  <si>
    <t xml:space="preserve">242 000 20 - Prima banka </t>
  </si>
  <si>
    <t xml:space="preserve">290 Iné nedaňové príjmy </t>
  </si>
  <si>
    <t xml:space="preserve">292 Ostatné príjmy </t>
  </si>
  <si>
    <t xml:space="preserve">292 008 Z odvodov hazardných a podobných hier </t>
  </si>
  <si>
    <t xml:space="preserve">292 012 Z dobropisov </t>
  </si>
  <si>
    <t xml:space="preserve">292 017 Z vratiek </t>
  </si>
  <si>
    <t xml:space="preserve">292 027 Iné príjmy - odmeny na účtoch v bankách </t>
  </si>
  <si>
    <t xml:space="preserve">300 Granty a transfery </t>
  </si>
  <si>
    <t xml:space="preserve">310 Tuzemské bežné granty </t>
  </si>
  <si>
    <t xml:space="preserve">312 Transfery v rámci verejnej správy </t>
  </si>
  <si>
    <t xml:space="preserve">312 001 Zo štátneho rozpočtu spolu </t>
  </si>
  <si>
    <t xml:space="preserve">312 001 10 - Zo štátneho rozpočtu - voľby </t>
  </si>
  <si>
    <t xml:space="preserve">312 001 20 - Zo štátneho rozpočtu - ostatné </t>
  </si>
  <si>
    <t>312 001 60 - Zo štátneho rozpočtu -ROEP</t>
  </si>
  <si>
    <t xml:space="preserve">312 001 Zo štátneho rozpočtu </t>
  </si>
  <si>
    <t>11T1</t>
  </si>
  <si>
    <t>11T2</t>
  </si>
  <si>
    <t xml:space="preserve">312 008 Z rozpočtu vyššieho územného celku spolu </t>
  </si>
  <si>
    <t>11H</t>
  </si>
  <si>
    <t xml:space="preserve">312 008 10 - Kultúra </t>
  </si>
  <si>
    <t xml:space="preserve">312 008 20 - Šport </t>
  </si>
  <si>
    <t xml:space="preserve">312 012 Zo štátneho rozpočtu PVŠS spolu </t>
  </si>
  <si>
    <t xml:space="preserve">312 012 10 - Stavebný úrad </t>
  </si>
  <si>
    <t xml:space="preserve">312 012 20 - Cestná doprava a pozemné komunikácie </t>
  </si>
  <si>
    <t xml:space="preserve">312 012 30 - Životné prostredie </t>
  </si>
  <si>
    <t xml:space="preserve">312 012 40 - Evidencia obyvateľstva </t>
  </si>
  <si>
    <t>312 012 50 - Skladník CO</t>
  </si>
  <si>
    <t xml:space="preserve">312 012 60 - Register adries </t>
  </si>
  <si>
    <t>Skutočnosť rok 2017</t>
  </si>
  <si>
    <t>Rozpočet 2021</t>
  </si>
  <si>
    <t>Funkčná klasifikácia</t>
  </si>
  <si>
    <t xml:space="preserve">           Ekonomická klasifikácia </t>
  </si>
  <si>
    <t xml:space="preserve">0.1.1.1.   </t>
  </si>
  <si>
    <t xml:space="preserve">611000 - Tarifný, osobný, základný, funkčný plat </t>
  </si>
  <si>
    <t>1.</t>
  </si>
  <si>
    <t xml:space="preserve">620 - Poistné a príspevok do poisťovní </t>
  </si>
  <si>
    <t>2.</t>
  </si>
  <si>
    <t>3.</t>
  </si>
  <si>
    <t xml:space="preserve">610 - Mzdy, platy, služobné príjmy a ostatné osobné vyrovnania </t>
  </si>
  <si>
    <t xml:space="preserve">621000 - Poistné do všeobecnej zdravotnej poisťovne </t>
  </si>
  <si>
    <t xml:space="preserve">623000 - Poistné do ostatných poisťovní </t>
  </si>
  <si>
    <t>4.</t>
  </si>
  <si>
    <t xml:space="preserve">625001 - Na nemocenské poistenie </t>
  </si>
  <si>
    <t>5.</t>
  </si>
  <si>
    <t xml:space="preserve">625002 - Na starobné poistenie </t>
  </si>
  <si>
    <t>6.</t>
  </si>
  <si>
    <t xml:space="preserve">625003 - Na úrazové poistenie </t>
  </si>
  <si>
    <t>7.</t>
  </si>
  <si>
    <t xml:space="preserve">625004 - Na invalidné poistenie </t>
  </si>
  <si>
    <t>8.</t>
  </si>
  <si>
    <t xml:space="preserve">625005 - Na poistenie v nezamestnanosti </t>
  </si>
  <si>
    <t>9.</t>
  </si>
  <si>
    <t>625007 - Na poistenie do rezervného fondu solidarity</t>
  </si>
  <si>
    <t xml:space="preserve">631 - Cestovné náhrady </t>
  </si>
  <si>
    <t>10.</t>
  </si>
  <si>
    <t xml:space="preserve">631001 - Cestovné náhrady - tuzemské </t>
  </si>
  <si>
    <t xml:space="preserve">632 - Energie, voda a komunikácie </t>
  </si>
  <si>
    <t>11.</t>
  </si>
  <si>
    <t xml:space="preserve">632001 - Energie </t>
  </si>
  <si>
    <t>12.</t>
  </si>
  <si>
    <t>13.</t>
  </si>
  <si>
    <t xml:space="preserve">632003 - Poštové a telekomunikačné služby </t>
  </si>
  <si>
    <t>14.</t>
  </si>
  <si>
    <t xml:space="preserve">633 - Materiál </t>
  </si>
  <si>
    <t>15.</t>
  </si>
  <si>
    <t xml:space="preserve">633006 - Všeobecný materiál </t>
  </si>
  <si>
    <t>16.</t>
  </si>
  <si>
    <t>17.</t>
  </si>
  <si>
    <t>633009 - Knihy, časopisy, noviny, učebnice</t>
  </si>
  <si>
    <t>18.</t>
  </si>
  <si>
    <t xml:space="preserve">633013 - Softvér </t>
  </si>
  <si>
    <t>19.</t>
  </si>
  <si>
    <t>20.</t>
  </si>
  <si>
    <t xml:space="preserve">633016 - Reprezentačné </t>
  </si>
  <si>
    <t>21.</t>
  </si>
  <si>
    <t>22.</t>
  </si>
  <si>
    <t>637 - Služby</t>
  </si>
  <si>
    <t xml:space="preserve">637001 - Školenia, kurzy, semináre </t>
  </si>
  <si>
    <t>23.</t>
  </si>
  <si>
    <t xml:space="preserve">637003 - Propagácia, reklama a inzercia </t>
  </si>
  <si>
    <t>24.</t>
  </si>
  <si>
    <t xml:space="preserve">637004 - Všeobecné služby </t>
  </si>
  <si>
    <t>25.</t>
  </si>
  <si>
    <t xml:space="preserve">637005 - Špeciálne služby </t>
  </si>
  <si>
    <t>26.</t>
  </si>
  <si>
    <t xml:space="preserve">637012 - Poplatky a odvody </t>
  </si>
  <si>
    <t xml:space="preserve">637014 - Stravovanie </t>
  </si>
  <si>
    <t>28.</t>
  </si>
  <si>
    <t xml:space="preserve">637015 - Poistné </t>
  </si>
  <si>
    <t>29.</t>
  </si>
  <si>
    <t xml:space="preserve">637016 - Prídel do sociálneho fondu </t>
  </si>
  <si>
    <t>30.</t>
  </si>
  <si>
    <t xml:space="preserve">637023 - Kolkové známky </t>
  </si>
  <si>
    <t>31.</t>
  </si>
  <si>
    <t>637026 - Odmeny a príspevky</t>
  </si>
  <si>
    <t>32.</t>
  </si>
  <si>
    <t xml:space="preserve">637035 - Dane </t>
  </si>
  <si>
    <t>33.</t>
  </si>
  <si>
    <t xml:space="preserve">641 - Transfery v rámci verejnej správy </t>
  </si>
  <si>
    <t xml:space="preserve">641009 - Obci okrem PVŠS </t>
  </si>
  <si>
    <t>34.</t>
  </si>
  <si>
    <t xml:space="preserve">641013 - Obci na úhradu nákladov PVŠS </t>
  </si>
  <si>
    <t>642 - Transfery jednotlivcom a neziskovým práv. osobám</t>
  </si>
  <si>
    <t>35.</t>
  </si>
  <si>
    <t>642006 - Na členské príspevky</t>
  </si>
  <si>
    <t xml:space="preserve">637027 - Odmeny zamestnancom mimo pracovného pomeru </t>
  </si>
  <si>
    <t>36.</t>
  </si>
  <si>
    <t>0.1.1.2</t>
  </si>
  <si>
    <t>01.6.0.</t>
  </si>
  <si>
    <t xml:space="preserve">637037 - Vratky </t>
  </si>
  <si>
    <t>02.2.0.</t>
  </si>
  <si>
    <t>Civilná ochrana</t>
  </si>
  <si>
    <t>03.2.0.</t>
  </si>
  <si>
    <t xml:space="preserve">Ochrana pred požiarmi </t>
  </si>
  <si>
    <t>04.1.2.</t>
  </si>
  <si>
    <t xml:space="preserve">633010 - Pracovné odevy, obuv a pracovné pomôcky </t>
  </si>
  <si>
    <t>04.2.1.</t>
  </si>
  <si>
    <t>Všeobecná pracovná oblasť - MOS, AČ</t>
  </si>
  <si>
    <t xml:space="preserve">635 - Rutinná a štandardná údržba </t>
  </si>
  <si>
    <t xml:space="preserve">635006 - Budov, objektov alebo ich častí </t>
  </si>
  <si>
    <t>04.5.1.</t>
  </si>
  <si>
    <t xml:space="preserve">Cestná doprava </t>
  </si>
  <si>
    <t xml:space="preserve">634 - Dopravné </t>
  </si>
  <si>
    <t>634001 - Palivo, mazivá, oleje, špeciálne kvapaliny</t>
  </si>
  <si>
    <t xml:space="preserve">634002 - Servis, údržba, opravy a výdavky s tým spojené </t>
  </si>
  <si>
    <t>634003 - Poistenie</t>
  </si>
  <si>
    <t xml:space="preserve">634005 - Karty, známky, poplatky </t>
  </si>
  <si>
    <t>05.1.0.</t>
  </si>
  <si>
    <t>Nakladanie s odpadmi</t>
  </si>
  <si>
    <t>633004 - Prevádzkové stroje, prístroje, zariadenie, technika a náradie</t>
  </si>
  <si>
    <t>05.2.0.</t>
  </si>
  <si>
    <t>Nakladanie s odpadovými vodami</t>
  </si>
  <si>
    <t>05.6.0.</t>
  </si>
  <si>
    <t xml:space="preserve">Ochrana životného prostredia inde neklasifikovaná </t>
  </si>
  <si>
    <t>06.2.0.</t>
  </si>
  <si>
    <t xml:space="preserve">Rozvoj obcí </t>
  </si>
  <si>
    <t>Poľnohospodárstvo - Ochrana pred povodňami - do 2018</t>
  </si>
  <si>
    <t>06.4.0.</t>
  </si>
  <si>
    <t>Verejné osvetlenie</t>
  </si>
  <si>
    <t>08.1.0.</t>
  </si>
  <si>
    <t xml:space="preserve">Rekreačné a športové služby </t>
  </si>
  <si>
    <t>08.2.0.</t>
  </si>
  <si>
    <t xml:space="preserve">Kultúrne služby </t>
  </si>
  <si>
    <t>633001 - Interíérové vybavenie</t>
  </si>
  <si>
    <t>08.3.0.</t>
  </si>
  <si>
    <t xml:space="preserve">Vysielacie a vydavateľské služby </t>
  </si>
  <si>
    <t>633018 - Licencie</t>
  </si>
  <si>
    <t>08.4.0.</t>
  </si>
  <si>
    <t xml:space="preserve">Náboženské a iné spoločenské služby </t>
  </si>
  <si>
    <t>10.2.0.</t>
  </si>
  <si>
    <t>Staroba</t>
  </si>
  <si>
    <t>SPOLU BEŽNÉ VÝDAVKY</t>
  </si>
  <si>
    <t>632001 10 - Elektrická energia</t>
  </si>
  <si>
    <t>632001 20 - Zemný plyn</t>
  </si>
  <si>
    <t xml:space="preserve">632003 10 - Telefón OCÚ </t>
  </si>
  <si>
    <t>632003 50 - Poštové výdavky, známky</t>
  </si>
  <si>
    <t xml:space="preserve">632003 60 - Kuriérske služby </t>
  </si>
  <si>
    <t>633002 - Výpočtová technika</t>
  </si>
  <si>
    <t xml:space="preserve">633006 20 - Kancelárske tlačivá </t>
  </si>
  <si>
    <t>633006 30 - Kancelárske potreby</t>
  </si>
  <si>
    <t xml:space="preserve">633006 40 - Tonery, náplne do tlačiarní </t>
  </si>
  <si>
    <t xml:space="preserve">633006 50 - Čistiace potreby a hygienické potreby </t>
  </si>
  <si>
    <t>633006 60 - Ostatný rôzny materiál</t>
  </si>
  <si>
    <t>633006 80 - Noviny, knihy</t>
  </si>
  <si>
    <t>635 - Rutinná a štandardná údržba</t>
  </si>
  <si>
    <t xml:space="preserve">637004 80 - Ostatné služby inde nezaradené </t>
  </si>
  <si>
    <t>637004 100 - Internetové služby, www stránka</t>
  </si>
  <si>
    <t>637004 160 - Vykonané revízie a kontroly zariadení - hasiace prístroje</t>
  </si>
  <si>
    <t xml:space="preserve">637004 190 - Služby BOZP </t>
  </si>
  <si>
    <t xml:space="preserve">637015 10 - Poistenie majetok </t>
  </si>
  <si>
    <t xml:space="preserve">637015 20 - Zodpovednosť </t>
  </si>
  <si>
    <t xml:space="preserve">641009 10 - Na stavebný úrad </t>
  </si>
  <si>
    <t xml:space="preserve">641009 20 - Na pozemné komunikácie </t>
  </si>
  <si>
    <t>37.</t>
  </si>
  <si>
    <t xml:space="preserve">641013 10 - Na stavebný úrad </t>
  </si>
  <si>
    <t xml:space="preserve">641013 20 - Na pozemné komunikácie </t>
  </si>
  <si>
    <t>38.</t>
  </si>
  <si>
    <t>642006 10 - ZMOS, TIR, MPM, MAS</t>
  </si>
  <si>
    <t xml:space="preserve">642006 20 - RVC </t>
  </si>
  <si>
    <t xml:space="preserve">637012 10 - VÚB banka </t>
  </si>
  <si>
    <t>637012 20 - Prima banka</t>
  </si>
  <si>
    <t xml:space="preserve">632003 90 - Voľby </t>
  </si>
  <si>
    <t>Všeobecné verejné služby inde neklasifikované - VOĽBY</t>
  </si>
  <si>
    <t xml:space="preserve">633006 90 - Materiál na voľby </t>
  </si>
  <si>
    <t>637007 - Cestovné náhrady</t>
  </si>
  <si>
    <t>Výkonné a zákonodarné orgány - Obec</t>
  </si>
  <si>
    <t>Finančné a rozpočtové záležitosti - Banky</t>
  </si>
  <si>
    <t xml:space="preserve">642006 30 - Dobrovoľná požiarna ochrana </t>
  </si>
  <si>
    <t>637004 10 - Nehlsen-Eko</t>
  </si>
  <si>
    <t>637004 20 - Márius Pedersen</t>
  </si>
  <si>
    <t>637004 40 - Veldes</t>
  </si>
  <si>
    <t xml:space="preserve">637012 - Poplatky a odvody - Skládka kom. Odpadu Bojná </t>
  </si>
  <si>
    <t xml:space="preserve">637004 60 - Vývoz žumpy </t>
  </si>
  <si>
    <t>06.3.0.</t>
  </si>
  <si>
    <t xml:space="preserve">Zásobovanie vodou </t>
  </si>
  <si>
    <t xml:space="preserve">641009 40 - Opatrovateľská služba </t>
  </si>
  <si>
    <t xml:space="preserve">632003 30 - Mobilný telefón OCÚ </t>
  </si>
  <si>
    <t>633003 - Telekomunikačná technika</t>
  </si>
  <si>
    <t xml:space="preserve">633006 10 - Kancelársky papier </t>
  </si>
  <si>
    <t xml:space="preserve">633009 10 - Obecné noviny, Dnešok </t>
  </si>
  <si>
    <t xml:space="preserve">633009 20 - Ostatné knihy, časopisy, brožúry </t>
  </si>
  <si>
    <t xml:space="preserve">633015 - Palivá ako zdroj energie </t>
  </si>
  <si>
    <t xml:space="preserve">634004 - Prepravné a prenájom dopravných prostriedkov </t>
  </si>
  <si>
    <t xml:space="preserve">635002 - Výpočtovej techniky </t>
  </si>
  <si>
    <t>635004 - Prevádzkových strojov, prístrojov, zariadení, techniky a náradia</t>
  </si>
  <si>
    <t xml:space="preserve">635009 - Softvéru </t>
  </si>
  <si>
    <t xml:space="preserve">637004 140 - Tlačiarenske služby, vyhotovenie pečiatok, vizietiek </t>
  </si>
  <si>
    <t>637004 150 - Prepravné a prenájom dopravných prostriedkov</t>
  </si>
  <si>
    <t>41.</t>
  </si>
  <si>
    <t xml:space="preserve">637011 - Štúdie, expertízy, posudky </t>
  </si>
  <si>
    <t>39.</t>
  </si>
  <si>
    <t>40.</t>
  </si>
  <si>
    <t>42.</t>
  </si>
  <si>
    <t>43.</t>
  </si>
  <si>
    <t>44.</t>
  </si>
  <si>
    <t>45.</t>
  </si>
  <si>
    <t>46.</t>
  </si>
  <si>
    <t xml:space="preserve">637031 - Pokuty a penále </t>
  </si>
  <si>
    <t>47.</t>
  </si>
  <si>
    <t>48.</t>
  </si>
  <si>
    <t>50.</t>
  </si>
  <si>
    <t>51.</t>
  </si>
  <si>
    <t xml:space="preserve">642015 - Na nemocenské dávky </t>
  </si>
  <si>
    <t>03.6.0.</t>
  </si>
  <si>
    <t xml:space="preserve">Verejný poriadok a bezpečnosť inde neklasifikovaná </t>
  </si>
  <si>
    <t>633006 130 - Pracovné náradie</t>
  </si>
  <si>
    <t xml:space="preserve">633006 120 - Vrecia na separovaný zber </t>
  </si>
  <si>
    <t>637004 30 - Vyfako</t>
  </si>
  <si>
    <t xml:space="preserve">637004 70 - Unimet s.r.o. </t>
  </si>
  <si>
    <t>06.1.0.</t>
  </si>
  <si>
    <t xml:space="preserve">Rozvoj bývania </t>
  </si>
  <si>
    <t>642001 - Občianskemu združeniu, nadácii a neinvestičnému fondu</t>
  </si>
  <si>
    <t>642002 - Neziskovej organizácii poskytujúcej všeobecne prospešné služby</t>
  </si>
  <si>
    <t>09.1.1.</t>
  </si>
  <si>
    <t>Predprimárne vzdelávanie</t>
  </si>
  <si>
    <t>09.1.2.</t>
  </si>
  <si>
    <t>Primárne vzdelávanie</t>
  </si>
  <si>
    <t xml:space="preserve">632004 - Komunikačná infraštruktúra - webhosting </t>
  </si>
  <si>
    <t xml:space="preserve">632005 - Telekomunikačné služby </t>
  </si>
  <si>
    <t xml:space="preserve">632005 10 - Telefón OCÚ </t>
  </si>
  <si>
    <t xml:space="preserve">632005 20 - Mobilný telefón OCÚ </t>
  </si>
  <si>
    <t xml:space="preserve">632003 - Poštové služby </t>
  </si>
  <si>
    <t>05.4.0.</t>
  </si>
  <si>
    <t>Ochrana prírody a krajiny - Ochrana pred povodňami</t>
  </si>
  <si>
    <t xml:space="preserve">637002 - Konkurzy a súťaže </t>
  </si>
  <si>
    <t xml:space="preserve">637002  10 - Stavanie mája </t>
  </si>
  <si>
    <t xml:space="preserve">637002 20 - Hodové slávnosti </t>
  </si>
  <si>
    <t>SPOLU KAPITÁLOVÉ VÝDAVKY</t>
  </si>
  <si>
    <t>717 - Realizácia stavieb a ich tehnického zhodnotenia</t>
  </si>
  <si>
    <t xml:space="preserve">717001 - Realizácia nových stavieb - dažďová kanalizácia </t>
  </si>
  <si>
    <t>717001 - Realizácia nových stavieb - Univerzálny prístrešok</t>
  </si>
  <si>
    <t>01.1.1.</t>
  </si>
  <si>
    <t>711 - Nákup pozemkov a nehmotných aktív</t>
  </si>
  <si>
    <t>711001 - Nákup pozemkov</t>
  </si>
  <si>
    <t xml:space="preserve">716 - Prípravná a projektová dokumentácia </t>
  </si>
  <si>
    <t xml:space="preserve">716000 - Prípravná a projektová dokumentácia </t>
  </si>
  <si>
    <t>714 - Nákup dopravných prostriedkov všetkých druhov</t>
  </si>
  <si>
    <t>131H</t>
  </si>
  <si>
    <t>713 - Nákup strojov, prístrojov, zariadení, techniky a náradia</t>
  </si>
  <si>
    <t>713004 -  Prev. Strojov, prístr., zar., - Kosačka</t>
  </si>
  <si>
    <t>713004 -  Prev. Strojov, prístr., zar., - Detské ihrisko</t>
  </si>
  <si>
    <t>SPOLU KAPITÁLOVÉ PRÍJMY</t>
  </si>
  <si>
    <t xml:space="preserve">322 - Transfery v rámci verejnej správy </t>
  </si>
  <si>
    <t xml:space="preserve">322001 - Zo štátneho rozpočtu </t>
  </si>
  <si>
    <t>SPOLU FINANČNÉ OPERÁCIE</t>
  </si>
  <si>
    <t>453 - Prostriedky z predchádzajúcich rokov</t>
  </si>
  <si>
    <t>453000 - Zostatok finančných prostriedkov - IPO 2017</t>
  </si>
  <si>
    <t xml:space="preserve">454 - Prevod prostriedkov z peňažných fondov </t>
  </si>
  <si>
    <t xml:space="preserve">454001 - Z rezervného fondu obce </t>
  </si>
  <si>
    <t xml:space="preserve">717002 - Rekonštrukcia a modernizácia - Budova MŠ </t>
  </si>
  <si>
    <t xml:space="preserve">717002 - Rekonštrukcia a modernizácia - Dom smútku </t>
  </si>
  <si>
    <t>322008 - Od ostatných subjektov verejnej správy - MASKA</t>
  </si>
  <si>
    <t xml:space="preserve"> 01.1.1.   </t>
  </si>
  <si>
    <t>01.1.2.</t>
  </si>
  <si>
    <t>Skutočnosť    2012</t>
  </si>
  <si>
    <t>Skutočnosť    2013</t>
  </si>
  <si>
    <t>Skutočnosť    2014</t>
  </si>
  <si>
    <t>Skutočnosť    2015</t>
  </si>
  <si>
    <t>Skutočnosť    2016</t>
  </si>
  <si>
    <t xml:space="preserve">PRÍJMOVÝ ROZPOČET </t>
  </si>
  <si>
    <t xml:space="preserve">Bežné príjmy </t>
  </si>
  <si>
    <t>Kapitálové príjmy</t>
  </si>
  <si>
    <t>SPOLU BP + KP</t>
  </si>
  <si>
    <t>Príjmové finančné operácie</t>
  </si>
  <si>
    <t xml:space="preserve">Príjmy spolu: </t>
  </si>
  <si>
    <t xml:space="preserve">VÝDAVKOVÝ ROZPOČET </t>
  </si>
  <si>
    <t>Bežné výdavky</t>
  </si>
  <si>
    <t>Kapitálové výdavky</t>
  </si>
  <si>
    <t>SPOLU BV + KV</t>
  </si>
  <si>
    <t>SUMARIZÁCIA</t>
  </si>
  <si>
    <t xml:space="preserve">HOSPODÁRENIE CELKOM </t>
  </si>
  <si>
    <t>Skutočnosť    2017</t>
  </si>
  <si>
    <t>Skutočnosť rok 2018</t>
  </si>
  <si>
    <t>Schválený rozpočet rok 2019</t>
  </si>
  <si>
    <t>Očakávaná skutočnosť rok 2019</t>
  </si>
  <si>
    <t>Rozpočet 2022</t>
  </si>
  <si>
    <t xml:space="preserve">223 001 40 - MŽ SR </t>
  </si>
  <si>
    <t>312 001 70 - Zo štátneho rozpočtu - ÚPSVR - rodinné prídavky</t>
  </si>
  <si>
    <t>Schválený rozpočet 2019</t>
  </si>
  <si>
    <t xml:space="preserve">          Výdavky  Ekonomická klasifikácia </t>
  </si>
  <si>
    <t xml:space="preserve">637036 - Reprezentačné výdavky </t>
  </si>
  <si>
    <t>637004 50 - PD Nitrianska Blatnica</t>
  </si>
  <si>
    <t xml:space="preserve">637004 80 - Všeobecné služby - ostatné </t>
  </si>
  <si>
    <t xml:space="preserve">637004 160 - Všeobecné služby - Revízie a kontroly </t>
  </si>
  <si>
    <t xml:space="preserve">637004 160 - Revízie a kontroly </t>
  </si>
  <si>
    <t xml:space="preserve">611000 10 - tarifný, osobný, základný, funkčný plat - starosta </t>
  </si>
  <si>
    <t xml:space="preserve">611000 20 - Tarifný, osobný, základný, funkčný plat - HK </t>
  </si>
  <si>
    <t xml:space="preserve">611000 30 - Tarifný, osobný, základný, funkčný plat - zamestnanci </t>
  </si>
  <si>
    <t xml:space="preserve">621000 10 - Poistné do všeobecnej zdravotnej poisťovne - HK </t>
  </si>
  <si>
    <t>621000 20 - Poistné do všeobecnej zdravotnej poisťovne - zamestnanci</t>
  </si>
  <si>
    <t xml:space="preserve">621000 40 - Poistné do všeobecnej zdravotnej poisťovne - poslanci </t>
  </si>
  <si>
    <t xml:space="preserve">623000 10 - Poistné do ostatných poisťovní - starosta </t>
  </si>
  <si>
    <t xml:space="preserve">623000 20 - Poistné do ostatných poisťovní - poslanci </t>
  </si>
  <si>
    <t xml:space="preserve">623000 40 - Poistné do ostatných poisťovní - HK </t>
  </si>
  <si>
    <t xml:space="preserve">631001 10 - Cestovné náhrady - starosta </t>
  </si>
  <si>
    <t xml:space="preserve">631001 20 - Cestovné náhrady - HK </t>
  </si>
  <si>
    <t>631001 30 - Cestovné náhrady - zamestnanci</t>
  </si>
  <si>
    <t xml:space="preserve">637001 10 - Školenia, kurzy, semináre - starosta </t>
  </si>
  <si>
    <t>637001 20 - Školenia, kurzy, semináre - HK</t>
  </si>
  <si>
    <t xml:space="preserve">637001 30 - Školenia, kurzy, semináre - zamestnanci </t>
  </si>
  <si>
    <t>49.</t>
  </si>
  <si>
    <t xml:space="preserve">637014 10 - Stravovanie - starosta </t>
  </si>
  <si>
    <t xml:space="preserve">637014 20 - Stravovanie - zamestnanci </t>
  </si>
  <si>
    <t xml:space="preserve">637016 10 - Prídel do sociálneho fondu - starosta </t>
  </si>
  <si>
    <t>637016 20 - Prídel do sociálneh fondu - HK</t>
  </si>
  <si>
    <t xml:space="preserve">637016 30 - Prídel do sociálneho fondu - zamestnanci </t>
  </si>
  <si>
    <t>52.</t>
  </si>
  <si>
    <t>53.</t>
  </si>
  <si>
    <t xml:space="preserve">621000 6 50 - Poistné do VŠZP - Voľby prezidenta SR </t>
  </si>
  <si>
    <t xml:space="preserve">621000 7 50 - Poistné do VŠZP - Voľby do Európskeho parlamentu </t>
  </si>
  <si>
    <t xml:space="preserve">623000 6 - Poistné do ostatných poisťovní - Voľby prezidenta SR </t>
  </si>
  <si>
    <t xml:space="preserve">623000 7 - Poistné do ostatných poisťovní - Voľby do Európskeho parlamentu </t>
  </si>
  <si>
    <t xml:space="preserve">625002 6 - Na starobné poistenie - Voľby prezidenta SR </t>
  </si>
  <si>
    <t xml:space="preserve">625002 7 - Na starobné poistenie - Voľby do Európskeho parlamentu </t>
  </si>
  <si>
    <t xml:space="preserve">625003 6 - Na úrazové poistenie - Voľby prezidenta SR </t>
  </si>
  <si>
    <t xml:space="preserve">625003 7 - Na úrazové poistenie - Voľby do Európskeho parlamentu </t>
  </si>
  <si>
    <t>625004 6 - Na invalidné poistenie - Voľby prezidenta SR</t>
  </si>
  <si>
    <t xml:space="preserve">625004 7 - Na invalidné poistenie - Voľby do Európskeho parlamentu </t>
  </si>
  <si>
    <t xml:space="preserve">625007 6 - Na poistenie do RFS - Voľby prezidenta SR </t>
  </si>
  <si>
    <t xml:space="preserve">625007 7 - Na poistenie do RFS - Voľby do Európskeho parlamentu </t>
  </si>
  <si>
    <t xml:space="preserve">632003 6 30 - Mobilný telefón OCÚ - Voľby prezidenta SR </t>
  </si>
  <si>
    <t xml:space="preserve">632003 7 30 - Mobilný telefón OCÚ - Voľby do Európskeho parlamentu </t>
  </si>
  <si>
    <t xml:space="preserve">632005 6 10 - Telekomunikačné služby - Voľby prezidenta SR </t>
  </si>
  <si>
    <t xml:space="preserve">632005 7 10 - Telekominikačné služby - Voľby do Európskeho parlamentu </t>
  </si>
  <si>
    <t xml:space="preserve">633006 6 90 - Materiál Voľby prezidenta SR </t>
  </si>
  <si>
    <t>633006 7 90 - Materiál Voľby do Európskeho parlamentu</t>
  </si>
  <si>
    <t>633016 6 - Reprezentačné - Voľby prezidenta SR</t>
  </si>
  <si>
    <t xml:space="preserve">633016 6 - Reprezentačné - Voľby prezidenta SR </t>
  </si>
  <si>
    <t xml:space="preserve">633016 7 - Reprezentačné - Voľby do Európskeho parlamentu </t>
  </si>
  <si>
    <t xml:space="preserve">637007 6 - Cestovné náhrady - Voľby prezidenta SR </t>
  </si>
  <si>
    <t xml:space="preserve">637007 7 - Cestovné náhrady - Voľby do Európskeho parlamentu </t>
  </si>
  <si>
    <t xml:space="preserve">637014 6 - Stravovanie - Voľby prezidenta SR </t>
  </si>
  <si>
    <t xml:space="preserve">637014 7 - Stravovanie - Voľby do Európskeho parlamentu </t>
  </si>
  <si>
    <t xml:space="preserve">637026 6 - Odmeny a príspevky - Voľby prezidenta SR </t>
  </si>
  <si>
    <t xml:space="preserve">637026 7 - Odmeny a príspevky - Voľby do Európskeho parlamentu </t>
  </si>
  <si>
    <t xml:space="preserve">637027 6 - Odmeny zamestnancom DVP - Voľby prezidenta SR </t>
  </si>
  <si>
    <t xml:space="preserve">637027 7 - Odmeny zamestnancom DVP - Voľby do Európskeho parlamentu </t>
  </si>
  <si>
    <t xml:space="preserve">637037 6 - Vratky - Voľby prezidenta SR </t>
  </si>
  <si>
    <t xml:space="preserve">637037 7 - Vratky - Voľby do Európskeho parlamentu </t>
  </si>
  <si>
    <t xml:space="preserve">637004 80 - Všeobecné služby </t>
  </si>
  <si>
    <t xml:space="preserve">621000 50 - Poistné do VŠZP - DVP </t>
  </si>
  <si>
    <t xml:space="preserve">623003 30 - Poistné do ostatných poisťovní - dohody </t>
  </si>
  <si>
    <t>637002 30 - Karneval</t>
  </si>
  <si>
    <t xml:space="preserve">637002 40 - Hasičské podujatia </t>
  </si>
  <si>
    <t xml:space="preserve">637004 50 - Ukončenie prázdnin </t>
  </si>
  <si>
    <t xml:space="preserve">621000 50 - Poistné do všeobecnej zdravotnej poisťovne - dohody </t>
  </si>
  <si>
    <t xml:space="preserve">636 - Nájomné za nájom </t>
  </si>
  <si>
    <t xml:space="preserve">636001 - Nájomné za budovy, objekty alebo ich časti </t>
  </si>
  <si>
    <t xml:space="preserve">611000 40- Tarifný, osobný, základný, funkčný plat - opatrovateľka </t>
  </si>
  <si>
    <t xml:space="preserve">621000  30- Poistné do všeobecnej zdravotnej poisťovne - opatrovateľka </t>
  </si>
  <si>
    <t xml:space="preserve">637016  40- Prídel do sociálneho fondu - opatrovateľka </t>
  </si>
  <si>
    <t>10.4.0.</t>
  </si>
  <si>
    <t xml:space="preserve">Rodina a deti </t>
  </si>
  <si>
    <t xml:space="preserve">633 - Všeobecný materiál </t>
  </si>
  <si>
    <t xml:space="preserve">633006 50 - Všeobecný materiál - hygienické potreby </t>
  </si>
  <si>
    <t xml:space="preserve">633011 - Potraviny </t>
  </si>
  <si>
    <t>27.</t>
  </si>
  <si>
    <t xml:space="preserve">621000 1 50 - Poistné do VŠZP - Voľby do NR SR </t>
  </si>
  <si>
    <t xml:space="preserve">623000 1 - Poistné do ostatných poisťovní - Voľby do NR SR </t>
  </si>
  <si>
    <t xml:space="preserve">625002 1 - Na starobné poistenie - Voľby do NR SR </t>
  </si>
  <si>
    <t xml:space="preserve">625003 1 - Na úrazové poistenie - Voľby do NR SR </t>
  </si>
  <si>
    <t xml:space="preserve">625004 1 - Na invalidné poistenie - Voľby do NR SR </t>
  </si>
  <si>
    <t xml:space="preserve">625007 1 - Na poistenie do RFS - Voľby do NR SR </t>
  </si>
  <si>
    <t xml:space="preserve">632005 1 10 - Telekomunikačné služby - Voľby do NR SR </t>
  </si>
  <si>
    <t xml:space="preserve">633006 1 90 - Materiál Voľby do NR SR </t>
  </si>
  <si>
    <t xml:space="preserve">633016 1 - Reprezentačné - Voľby do NR SR </t>
  </si>
  <si>
    <t xml:space="preserve">637007 1 - Cestovné náhrady - Voľby do NR SR </t>
  </si>
  <si>
    <t xml:space="preserve">637014 1 - Stravovanie - Voľby do NR SR </t>
  </si>
  <si>
    <t xml:space="preserve">637026 1 - Odmeny a príspevky - Voľby do NR SR </t>
  </si>
  <si>
    <t>637027 1 - Odmeny zamestnancom DVP - Voľby do NR SR</t>
  </si>
  <si>
    <t xml:space="preserve">637037 1 - Vratky - Voľby do NR SR </t>
  </si>
  <si>
    <t xml:space="preserve">633006  60- Všeobecný materiál </t>
  </si>
  <si>
    <t xml:space="preserve">623000 30 - Poistné do ostatných poisťovní - dohody </t>
  </si>
  <si>
    <t xml:space="preserve">Výdavky - Ekonomická klasifikácia </t>
  </si>
  <si>
    <t xml:space="preserve">717001 - Realizácia nových stavieb </t>
  </si>
  <si>
    <t>717002 - Rekonštrukcia a modernizácia</t>
  </si>
  <si>
    <t xml:space="preserve">717002 - Rekonštrukcia a modernizácia - cesty, chodníky </t>
  </si>
  <si>
    <t xml:space="preserve">714004 - Nákladných vozidiel a iné - traktor, vlečka </t>
  </si>
  <si>
    <t xml:space="preserve">717002 - Rekonštrukcia a modernizácia - Budova č. 140 Kabíny TJ </t>
  </si>
  <si>
    <t xml:space="preserve">11H </t>
  </si>
  <si>
    <t>Návrh rozpočtu zverejnený dňa: 21.11.2019</t>
  </si>
  <si>
    <t>VÝDAVKY 2020</t>
  </si>
  <si>
    <t>Očakávaná skutočnosť 2019</t>
  </si>
  <si>
    <t>Skutočnosť 2018</t>
  </si>
  <si>
    <t>PRÍJMY 2020</t>
  </si>
  <si>
    <t xml:space="preserve"> Príjmový finančný rozpočet 2020</t>
  </si>
  <si>
    <t>Výdavkový finančný rozpočet 2020</t>
  </si>
  <si>
    <t xml:space="preserve"> KAPITÁLOVÉ PRÍJMY 2020</t>
  </si>
  <si>
    <t xml:space="preserve"> Kapitálové výdavky  2020</t>
  </si>
  <si>
    <t>Rozpočet schválený dňa:  06.12.2019</t>
  </si>
  <si>
    <t>Uznesením č. 6.11/2019 písm.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</si>
</sst>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#,##0.00_ ;\-#,##0.00\ "/>
  </numFmts>
  <fonts count="2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2"/>
      <color indexed="12"/>
      <name val="Arial"/>
      <family val="2"/>
      <charset val="238"/>
    </font>
    <font>
      <b/>
      <sz val="15"/>
      <color indexed="12"/>
      <name val="Tahoma"/>
      <family val="2"/>
      <charset val="238"/>
    </font>
    <font>
      <b/>
      <sz val="10"/>
      <name val="Arial"/>
      <family val="2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rgb="FFFF0000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0"/>
      <name val="Arial"/>
      <family val="2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  <scheme val="minor"/>
    </font>
    <font>
      <b/>
      <sz val="20"/>
      <color rgb="FFFF0000"/>
      <name val="Calibri"/>
      <family val="2"/>
      <charset val="238"/>
      <scheme val="minor"/>
    </font>
    <font>
      <b/>
      <sz val="26"/>
      <color rgb="FFFF0000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24"/>
      <color theme="8" tint="-0.249977111117893"/>
      <name val="Calibri"/>
      <family val="2"/>
      <charset val="238"/>
      <scheme val="minor"/>
    </font>
    <font>
      <sz val="11"/>
      <color theme="8" tint="-0.249977111117893"/>
      <name val="Calibri"/>
      <family val="2"/>
      <charset val="238"/>
      <scheme val="minor"/>
    </font>
  </fonts>
  <fills count="28">
    <fill>
      <patternFill patternType="none"/>
    </fill>
    <fill>
      <patternFill patternType="gray125"/>
    </fill>
    <fill>
      <patternFill patternType="solid">
        <fgColor rgb="FFFF66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gradientFill degree="45">
        <stop position="0">
          <color theme="0"/>
        </stop>
        <stop position="0.5">
          <color theme="5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theme="4" tint="0.40000610370189521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theme="4" tint="0.40000610370189521"/>
        </stop>
        <stop position="1">
          <color theme="0"/>
        </stop>
      </gradientFill>
    </fill>
    <fill>
      <patternFill patternType="solid">
        <fgColor theme="0"/>
        <bgColor indexed="64"/>
      </patternFill>
    </fill>
    <fill>
      <gradientFill degree="135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patternFill patternType="solid">
        <fgColor theme="0"/>
        <bgColor auto="1"/>
      </patternFill>
    </fill>
    <fill>
      <gradientFill degree="90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gradientFill degree="90">
        <stop position="0">
          <color theme="0"/>
        </stop>
        <stop position="0.5">
          <color theme="4" tint="0.80001220740379042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FFFF00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66CC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CCFF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theme="5" tint="0.40000610370189521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92D050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theme="2" tint="-9.8025452436902985E-2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CC99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theme="4" tint="0.59999389629810485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FF9999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7FDF81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7FDF81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9966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00FF00"/>
        </stop>
        <stop position="1">
          <color theme="0"/>
        </stop>
      </gradientFill>
    </fill>
    <fill>
      <gradientFill degree="45">
        <stop position="0">
          <color theme="0"/>
        </stop>
        <stop position="0.5">
          <color rgb="FF9966FF"/>
        </stop>
        <stop position="1">
          <color theme="0"/>
        </stop>
      </gradientFill>
    </fill>
    <fill>
      <gradientFill degree="135">
        <stop position="0">
          <color theme="0"/>
        </stop>
        <stop position="0.5">
          <color rgb="FFFF5050"/>
        </stop>
        <stop position="1">
          <color theme="0"/>
        </stop>
      </gradientFill>
    </fill>
  </fills>
  <borders count="16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</borders>
  <cellStyleXfs count="4">
    <xf numFmtId="0" fontId="0" fillId="0" borderId="0"/>
    <xf numFmtId="0" fontId="10" fillId="0" borderId="0"/>
    <xf numFmtId="4" fontId="10" fillId="0" borderId="0" applyFont="0" applyFill="0" applyBorder="0" applyAlignment="0" applyProtection="0"/>
    <xf numFmtId="43" fontId="12" fillId="0" borderId="0" applyFont="0" applyFill="0" applyBorder="0" applyAlignment="0" applyProtection="0"/>
  </cellStyleXfs>
  <cellXfs count="239">
    <xf numFmtId="0" fontId="0" fillId="0" borderId="0" xfId="0"/>
    <xf numFmtId="2" fontId="2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3" fillId="0" borderId="0" xfId="0" applyFont="1"/>
    <xf numFmtId="0" fontId="4" fillId="0" borderId="0" xfId="0" applyFont="1"/>
    <xf numFmtId="0" fontId="1" fillId="0" borderId="0" xfId="0" applyFont="1"/>
    <xf numFmtId="2" fontId="1" fillId="0" borderId="0" xfId="0" applyNumberFormat="1" applyFont="1"/>
    <xf numFmtId="0" fontId="1" fillId="0" borderId="0" xfId="0" applyFont="1" applyAlignment="1">
      <alignment horizontal="center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2" fontId="5" fillId="3" borderId="1" xfId="0" applyNumberFormat="1" applyFont="1" applyFill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2" fontId="7" fillId="0" borderId="1" xfId="0" applyNumberFormat="1" applyFont="1" applyBorder="1"/>
    <xf numFmtId="0" fontId="5" fillId="3" borderId="1" xfId="0" applyFont="1" applyFill="1" applyBorder="1" applyAlignment="1">
      <alignment horizontal="left"/>
    </xf>
    <xf numFmtId="2" fontId="5" fillId="0" borderId="1" xfId="0" applyNumberFormat="1" applyFont="1" applyBorder="1"/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5" fillId="4" borderId="1" xfId="0" applyFont="1" applyFill="1" applyBorder="1"/>
    <xf numFmtId="0" fontId="5" fillId="4" borderId="1" xfId="0" applyFont="1" applyFill="1" applyBorder="1" applyAlignment="1">
      <alignment horizontal="center"/>
    </xf>
    <xf numFmtId="2" fontId="5" fillId="4" borderId="1" xfId="0" applyNumberFormat="1" applyFont="1" applyFill="1" applyBorder="1"/>
    <xf numFmtId="3" fontId="5" fillId="0" borderId="1" xfId="0" applyNumberFormat="1" applyFont="1" applyBorder="1"/>
    <xf numFmtId="3" fontId="5" fillId="0" borderId="1" xfId="0" applyNumberFormat="1" applyFont="1" applyBorder="1" applyAlignment="1">
      <alignment horizontal="center"/>
    </xf>
    <xf numFmtId="0" fontId="5" fillId="2" borderId="1" xfId="0" applyFont="1" applyFill="1" applyBorder="1"/>
    <xf numFmtId="0" fontId="6" fillId="3" borderId="1" xfId="0" applyFont="1" applyFill="1" applyBorder="1"/>
    <xf numFmtId="0" fontId="6" fillId="3" borderId="1" xfId="0" applyFont="1" applyFill="1" applyBorder="1" applyAlignment="1">
      <alignment horizontal="center"/>
    </xf>
    <xf numFmtId="2" fontId="6" fillId="3" borderId="1" xfId="0" applyNumberFormat="1" applyFont="1" applyFill="1" applyBorder="1"/>
    <xf numFmtId="0" fontId="6" fillId="4" borderId="1" xfId="0" applyFont="1" applyFill="1" applyBorder="1"/>
    <xf numFmtId="0" fontId="6" fillId="4" borderId="1" xfId="0" applyFont="1" applyFill="1" applyBorder="1" applyAlignment="1">
      <alignment horizontal="center"/>
    </xf>
    <xf numFmtId="2" fontId="6" fillId="4" borderId="1" xfId="0" applyNumberFormat="1" applyFont="1" applyFill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/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0" fillId="0" borderId="0" xfId="0" applyFont="1"/>
    <xf numFmtId="0" fontId="5" fillId="6" borderId="1" xfId="0" applyFont="1" applyFill="1" applyBorder="1" applyAlignment="1">
      <alignment horizontal="left"/>
    </xf>
    <xf numFmtId="0" fontId="5" fillId="6" borderId="1" xfId="0" applyFont="1" applyFill="1" applyBorder="1" applyAlignment="1">
      <alignment horizontal="center"/>
    </xf>
    <xf numFmtId="2" fontId="5" fillId="6" borderId="1" xfId="0" applyNumberFormat="1" applyFont="1" applyFill="1" applyBorder="1"/>
    <xf numFmtId="0" fontId="5" fillId="7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/>
    </xf>
    <xf numFmtId="0" fontId="5" fillId="8" borderId="1" xfId="0" applyFont="1" applyFill="1" applyBorder="1"/>
    <xf numFmtId="0" fontId="7" fillId="8" borderId="1" xfId="0" applyFont="1" applyFill="1" applyBorder="1" applyAlignment="1">
      <alignment horizontal="left"/>
    </xf>
    <xf numFmtId="0" fontId="7" fillId="8" borderId="1" xfId="0" applyFont="1" applyFill="1" applyBorder="1" applyAlignment="1">
      <alignment horizontal="center"/>
    </xf>
    <xf numFmtId="0" fontId="7" fillId="8" borderId="1" xfId="0" applyFont="1" applyFill="1" applyBorder="1"/>
    <xf numFmtId="0" fontId="6" fillId="8" borderId="1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5" fillId="9" borderId="1" xfId="0" applyFont="1" applyFill="1" applyBorder="1" applyAlignment="1">
      <alignment horizontal="center"/>
    </xf>
    <xf numFmtId="3" fontId="5" fillId="9" borderId="1" xfId="0" applyNumberFormat="1" applyFont="1" applyFill="1" applyBorder="1" applyAlignment="1">
      <alignment horizontal="left"/>
    </xf>
    <xf numFmtId="0" fontId="11" fillId="8" borderId="1" xfId="0" applyFont="1" applyFill="1" applyBorder="1" applyAlignment="1">
      <alignment horizontal="left"/>
    </xf>
    <xf numFmtId="0" fontId="11" fillId="8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1" fillId="8" borderId="1" xfId="0" applyFont="1" applyFill="1" applyBorder="1"/>
    <xf numFmtId="0" fontId="11" fillId="0" borderId="1" xfId="0" applyFont="1" applyBorder="1" applyAlignment="1">
      <alignment horizontal="center"/>
    </xf>
    <xf numFmtId="0" fontId="5" fillId="10" borderId="1" xfId="0" applyFont="1" applyFill="1" applyBorder="1" applyAlignment="1">
      <alignment horizontal="center"/>
    </xf>
    <xf numFmtId="0" fontId="0" fillId="8" borderId="0" xfId="0" applyFill="1"/>
    <xf numFmtId="3" fontId="7" fillId="10" borderId="1" xfId="0" applyNumberFormat="1" applyFont="1" applyFill="1" applyBorder="1" applyAlignment="1">
      <alignment horizontal="left"/>
    </xf>
    <xf numFmtId="0" fontId="7" fillId="10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left"/>
    </xf>
    <xf numFmtId="0" fontId="5" fillId="8" borderId="2" xfId="0" applyFont="1" applyFill="1" applyBorder="1" applyAlignment="1">
      <alignment horizontal="center"/>
    </xf>
    <xf numFmtId="0" fontId="7" fillId="8" borderId="2" xfId="0" applyFont="1" applyFill="1" applyBorder="1"/>
    <xf numFmtId="0" fontId="7" fillId="8" borderId="3" xfId="0" applyFont="1" applyFill="1" applyBorder="1" applyAlignment="1">
      <alignment horizontal="center"/>
    </xf>
    <xf numFmtId="0" fontId="7" fillId="8" borderId="2" xfId="0" applyFont="1" applyFill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7" fillId="0" borderId="2" xfId="0" applyFont="1" applyBorder="1"/>
    <xf numFmtId="0" fontId="11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0" fillId="8" borderId="0" xfId="0" applyFont="1" applyFill="1"/>
    <xf numFmtId="0" fontId="5" fillId="10" borderId="2" xfId="0" applyFont="1" applyFill="1" applyBorder="1" applyAlignment="1">
      <alignment horizontal="center"/>
    </xf>
    <xf numFmtId="0" fontId="5" fillId="11" borderId="1" xfId="0" applyFont="1" applyFill="1" applyBorder="1" applyAlignment="1">
      <alignment horizontal="center"/>
    </xf>
    <xf numFmtId="0" fontId="5" fillId="11" borderId="2" xfId="0" applyFont="1" applyFill="1" applyBorder="1" applyAlignment="1">
      <alignment horizontal="center"/>
    </xf>
    <xf numFmtId="0" fontId="5" fillId="11" borderId="2" xfId="0" applyFont="1" applyFill="1" applyBorder="1" applyAlignment="1">
      <alignment horizontal="left"/>
    </xf>
    <xf numFmtId="0" fontId="7" fillId="10" borderId="2" xfId="0" applyFont="1" applyFill="1" applyBorder="1" applyAlignment="1">
      <alignment horizontal="left"/>
    </xf>
    <xf numFmtId="0" fontId="5" fillId="0" borderId="0" xfId="0" applyFont="1" applyAlignment="1"/>
    <xf numFmtId="2" fontId="5" fillId="6" borderId="1" xfId="0" applyNumberFormat="1" applyFont="1" applyFill="1" applyBorder="1" applyAlignment="1"/>
    <xf numFmtId="2" fontId="5" fillId="9" borderId="1" xfId="0" applyNumberFormat="1" applyFont="1" applyFill="1" applyBorder="1" applyAlignment="1"/>
    <xf numFmtId="2" fontId="7" fillId="8" borderId="1" xfId="0" applyNumberFormat="1" applyFont="1" applyFill="1" applyBorder="1" applyAlignment="1"/>
    <xf numFmtId="2" fontId="7" fillId="0" borderId="1" xfId="0" applyNumberFormat="1" applyFont="1" applyBorder="1" applyAlignment="1"/>
    <xf numFmtId="2" fontId="5" fillId="0" borderId="1" xfId="0" applyNumberFormat="1" applyFont="1" applyBorder="1" applyAlignment="1"/>
    <xf numFmtId="2" fontId="7" fillId="10" borderId="1" xfId="0" applyNumberFormat="1" applyFont="1" applyFill="1" applyBorder="1" applyAlignment="1"/>
    <xf numFmtId="2" fontId="5" fillId="8" borderId="1" xfId="0" applyNumberFormat="1" applyFont="1" applyFill="1" applyBorder="1" applyAlignment="1"/>
    <xf numFmtId="2" fontId="11" fillId="8" borderId="1" xfId="0" applyNumberFormat="1" applyFont="1" applyFill="1" applyBorder="1" applyAlignment="1"/>
    <xf numFmtId="2" fontId="5" fillId="11" borderId="1" xfId="0" applyNumberFormat="1" applyFont="1" applyFill="1" applyBorder="1" applyAlignment="1"/>
    <xf numFmtId="0" fontId="7" fillId="0" borderId="1" xfId="0" applyFont="1" applyBorder="1" applyAlignment="1"/>
    <xf numFmtId="0" fontId="5" fillId="0" borderId="1" xfId="0" applyFont="1" applyBorder="1" applyAlignment="1"/>
    <xf numFmtId="2" fontId="5" fillId="10" borderId="1" xfId="0" applyNumberFormat="1" applyFont="1" applyFill="1" applyBorder="1" applyAlignment="1"/>
    <xf numFmtId="3" fontId="5" fillId="9" borderId="2" xfId="0" applyNumberFormat="1" applyFont="1" applyFill="1" applyBorder="1" applyAlignment="1">
      <alignment horizontal="left"/>
    </xf>
    <xf numFmtId="3" fontId="5" fillId="10" borderId="1" xfId="0" applyNumberFormat="1" applyFont="1" applyFill="1" applyBorder="1" applyAlignment="1">
      <alignment horizontal="left"/>
    </xf>
    <xf numFmtId="2" fontId="7" fillId="0" borderId="1" xfId="0" applyNumberFormat="1" applyFont="1" applyBorder="1" applyAlignment="1">
      <alignment horizontal="right"/>
    </xf>
    <xf numFmtId="164" fontId="7" fillId="0" borderId="1" xfId="3" applyNumberFormat="1" applyFont="1" applyBorder="1" applyAlignment="1"/>
    <xf numFmtId="2" fontId="5" fillId="8" borderId="1" xfId="0" applyNumberFormat="1" applyFont="1" applyFill="1" applyBorder="1" applyAlignment="1">
      <alignment horizontal="right"/>
    </xf>
    <xf numFmtId="2" fontId="7" fillId="8" borderId="1" xfId="0" applyNumberFormat="1" applyFont="1" applyFill="1" applyBorder="1" applyAlignment="1">
      <alignment horizontal="right"/>
    </xf>
    <xf numFmtId="2" fontId="11" fillId="8" borderId="1" xfId="0" applyNumberFormat="1" applyFont="1" applyFill="1" applyBorder="1" applyAlignment="1">
      <alignment horizontal="right"/>
    </xf>
    <xf numFmtId="2" fontId="5" fillId="6" borderId="1" xfId="0" applyNumberFormat="1" applyFont="1" applyFill="1" applyBorder="1" applyAlignment="1">
      <alignment horizontal="right"/>
    </xf>
    <xf numFmtId="2" fontId="5" fillId="9" borderId="1" xfId="0" applyNumberFormat="1" applyFont="1" applyFill="1" applyBorder="1" applyAlignment="1">
      <alignment horizontal="right"/>
    </xf>
    <xf numFmtId="2" fontId="5" fillId="0" borderId="1" xfId="0" applyNumberFormat="1" applyFont="1" applyBorder="1" applyAlignment="1">
      <alignment horizontal="right"/>
    </xf>
    <xf numFmtId="2" fontId="7" fillId="10" borderId="1" xfId="0" applyNumberFormat="1" applyFont="1" applyFill="1" applyBorder="1" applyAlignment="1">
      <alignment horizontal="right"/>
    </xf>
    <xf numFmtId="2" fontId="5" fillId="10" borderId="1" xfId="0" applyNumberFormat="1" applyFont="1" applyFill="1" applyBorder="1" applyAlignment="1">
      <alignment horizontal="right"/>
    </xf>
    <xf numFmtId="2" fontId="5" fillId="11" borderId="1" xfId="0" applyNumberFormat="1" applyFont="1" applyFill="1" applyBorder="1" applyAlignment="1">
      <alignment horizontal="right"/>
    </xf>
    <xf numFmtId="0" fontId="7" fillId="0" borderId="0" xfId="0" applyFont="1" applyAlignment="1">
      <alignment horizontal="right"/>
    </xf>
    <xf numFmtId="0" fontId="9" fillId="8" borderId="1" xfId="0" applyFont="1" applyFill="1" applyBorder="1" applyAlignment="1">
      <alignment horizontal="center"/>
    </xf>
    <xf numFmtId="0" fontId="8" fillId="8" borderId="1" xfId="0" applyFont="1" applyFill="1" applyBorder="1" applyAlignment="1">
      <alignment horizontal="center"/>
    </xf>
    <xf numFmtId="0" fontId="8" fillId="9" borderId="1" xfId="0" applyFont="1" applyFill="1" applyBorder="1" applyAlignment="1">
      <alignment horizontal="center"/>
    </xf>
    <xf numFmtId="0" fontId="9" fillId="10" borderId="1" xfId="0" applyFont="1" applyFill="1" applyBorder="1" applyAlignment="1">
      <alignment horizontal="center"/>
    </xf>
    <xf numFmtId="0" fontId="8" fillId="10" borderId="1" xfId="0" applyFont="1" applyFill="1" applyBorder="1" applyAlignment="1">
      <alignment horizontal="center"/>
    </xf>
    <xf numFmtId="2" fontId="11" fillId="10" borderId="1" xfId="0" applyNumberFormat="1" applyFont="1" applyFill="1" applyBorder="1" applyAlignment="1">
      <alignment wrapText="1"/>
    </xf>
    <xf numFmtId="2" fontId="11" fillId="10" borderId="1" xfId="0" applyNumberFormat="1" applyFont="1" applyFill="1" applyBorder="1" applyAlignment="1">
      <alignment horizontal="right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/>
    <xf numFmtId="0" fontId="5" fillId="12" borderId="1" xfId="0" applyFont="1" applyFill="1" applyBorder="1" applyAlignment="1">
      <alignment horizontal="center"/>
    </xf>
    <xf numFmtId="0" fontId="5" fillId="12" borderId="2" xfId="0" applyFont="1" applyFill="1" applyBorder="1" applyAlignment="1">
      <alignment horizontal="left"/>
    </xf>
    <xf numFmtId="2" fontId="5" fillId="12" borderId="1" xfId="0" applyNumberFormat="1" applyFont="1" applyFill="1" applyBorder="1" applyAlignment="1"/>
    <xf numFmtId="2" fontId="5" fillId="12" borderId="1" xfId="0" applyNumberFormat="1" applyFont="1" applyFill="1" applyBorder="1" applyAlignment="1">
      <alignment horizontal="right"/>
    </xf>
    <xf numFmtId="14" fontId="5" fillId="12" borderId="1" xfId="0" applyNumberFormat="1" applyFont="1" applyFill="1" applyBorder="1" applyAlignment="1">
      <alignment horizontal="center"/>
    </xf>
    <xf numFmtId="0" fontId="5" fillId="9" borderId="2" xfId="0" applyFont="1" applyFill="1" applyBorder="1" applyAlignment="1">
      <alignment horizontal="center"/>
    </xf>
    <xf numFmtId="0" fontId="6" fillId="9" borderId="1" xfId="0" applyFont="1" applyFill="1" applyBorder="1" applyAlignment="1">
      <alignment wrapText="1"/>
    </xf>
    <xf numFmtId="2" fontId="6" fillId="9" borderId="1" xfId="0" applyNumberFormat="1" applyFont="1" applyFill="1" applyBorder="1" applyAlignment="1">
      <alignment wrapText="1"/>
    </xf>
    <xf numFmtId="2" fontId="6" fillId="9" borderId="1" xfId="0" applyNumberFormat="1" applyFont="1" applyFill="1" applyBorder="1" applyAlignment="1">
      <alignment horizontal="right" wrapText="1"/>
    </xf>
    <xf numFmtId="0" fontId="5" fillId="13" borderId="1" xfId="0" applyFont="1" applyFill="1" applyBorder="1" applyAlignment="1">
      <alignment horizontal="center"/>
    </xf>
    <xf numFmtId="0" fontId="5" fillId="13" borderId="2" xfId="0" applyFont="1" applyFill="1" applyBorder="1" applyAlignment="1">
      <alignment horizontal="center"/>
    </xf>
    <xf numFmtId="0" fontId="6" fillId="13" borderId="1" xfId="0" applyFont="1" applyFill="1" applyBorder="1" applyAlignment="1">
      <alignment wrapText="1"/>
    </xf>
    <xf numFmtId="2" fontId="6" fillId="13" borderId="1" xfId="0" applyNumberFormat="1" applyFont="1" applyFill="1" applyBorder="1" applyAlignment="1">
      <alignment horizontal="right" wrapText="1"/>
    </xf>
    <xf numFmtId="0" fontId="5" fillId="15" borderId="1" xfId="0" applyFont="1" applyFill="1" applyBorder="1" applyAlignment="1">
      <alignment horizontal="center"/>
    </xf>
    <xf numFmtId="0" fontId="5" fillId="15" borderId="2" xfId="0" applyFont="1" applyFill="1" applyBorder="1" applyAlignment="1">
      <alignment horizontal="left"/>
    </xf>
    <xf numFmtId="2" fontId="5" fillId="15" borderId="1" xfId="0" applyNumberFormat="1" applyFont="1" applyFill="1" applyBorder="1" applyAlignment="1"/>
    <xf numFmtId="2" fontId="5" fillId="15" borderId="1" xfId="0" applyNumberFormat="1" applyFont="1" applyFill="1" applyBorder="1" applyAlignment="1">
      <alignment horizontal="right"/>
    </xf>
    <xf numFmtId="0" fontId="5" fillId="16" borderId="1" xfId="0" applyFont="1" applyFill="1" applyBorder="1" applyAlignment="1">
      <alignment horizontal="center"/>
    </xf>
    <xf numFmtId="0" fontId="6" fillId="16" borderId="1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left"/>
    </xf>
    <xf numFmtId="0" fontId="0" fillId="0" borderId="15" xfId="0" applyBorder="1"/>
    <xf numFmtId="0" fontId="0" fillId="0" borderId="3" xfId="0" applyBorder="1"/>
    <xf numFmtId="0" fontId="1" fillId="0" borderId="3" xfId="0" applyFont="1" applyBorder="1"/>
    <xf numFmtId="0" fontId="1" fillId="0" borderId="1" xfId="0" applyFont="1" applyBorder="1"/>
    <xf numFmtId="2" fontId="1" fillId="0" borderId="1" xfId="0" applyNumberFormat="1" applyFont="1" applyBorder="1"/>
    <xf numFmtId="4" fontId="1" fillId="0" borderId="1" xfId="0" applyNumberFormat="1" applyFont="1" applyBorder="1"/>
    <xf numFmtId="0" fontId="5" fillId="17" borderId="2" xfId="0" applyFont="1" applyFill="1" applyBorder="1" applyAlignment="1">
      <alignment horizontal="left"/>
    </xf>
    <xf numFmtId="0" fontId="0" fillId="17" borderId="15" xfId="0" applyFill="1" applyBorder="1"/>
    <xf numFmtId="0" fontId="0" fillId="17" borderId="3" xfId="0" applyFill="1" applyBorder="1"/>
    <xf numFmtId="0" fontId="1" fillId="17" borderId="3" xfId="0" applyFont="1" applyFill="1" applyBorder="1"/>
    <xf numFmtId="0" fontId="1" fillId="17" borderId="1" xfId="0" applyFont="1" applyFill="1" applyBorder="1"/>
    <xf numFmtId="2" fontId="1" fillId="17" borderId="1" xfId="0" applyNumberFormat="1" applyFont="1" applyFill="1" applyBorder="1"/>
    <xf numFmtId="0" fontId="5" fillId="9" borderId="2" xfId="0" applyFont="1" applyFill="1" applyBorder="1" applyAlignment="1">
      <alignment horizontal="left"/>
    </xf>
    <xf numFmtId="0" fontId="0" fillId="9" borderId="15" xfId="0" applyFill="1" applyBorder="1"/>
    <xf numFmtId="0" fontId="0" fillId="9" borderId="3" xfId="0" applyFill="1" applyBorder="1"/>
    <xf numFmtId="0" fontId="1" fillId="9" borderId="1" xfId="0" applyFont="1" applyFill="1" applyBorder="1"/>
    <xf numFmtId="2" fontId="1" fillId="9" borderId="1" xfId="0" applyNumberFormat="1" applyFont="1" applyFill="1" applyBorder="1"/>
    <xf numFmtId="0" fontId="5" fillId="18" borderId="2" xfId="0" applyFont="1" applyFill="1" applyBorder="1" applyAlignment="1">
      <alignment horizontal="left"/>
    </xf>
    <xf numFmtId="0" fontId="0" fillId="18" borderId="15" xfId="0" applyFill="1" applyBorder="1"/>
    <xf numFmtId="0" fontId="0" fillId="18" borderId="3" xfId="0" applyFill="1" applyBorder="1"/>
    <xf numFmtId="0" fontId="1" fillId="18" borderId="1" xfId="0" applyFont="1" applyFill="1" applyBorder="1"/>
    <xf numFmtId="2" fontId="1" fillId="18" borderId="1" xfId="0" applyNumberFormat="1" applyFont="1" applyFill="1" applyBorder="1"/>
    <xf numFmtId="0" fontId="0" fillId="15" borderId="15" xfId="0" applyFill="1" applyBorder="1"/>
    <xf numFmtId="0" fontId="0" fillId="15" borderId="3" xfId="0" applyFill="1" applyBorder="1"/>
    <xf numFmtId="0" fontId="1" fillId="15" borderId="1" xfId="0" applyFont="1" applyFill="1" applyBorder="1"/>
    <xf numFmtId="2" fontId="1" fillId="15" borderId="1" xfId="0" applyNumberFormat="1" applyFont="1" applyFill="1" applyBorder="1"/>
    <xf numFmtId="0" fontId="5" fillId="19" borderId="2" xfId="0" applyFont="1" applyFill="1" applyBorder="1" applyAlignment="1">
      <alignment horizontal="left"/>
    </xf>
    <xf numFmtId="0" fontId="0" fillId="19" borderId="15" xfId="0" applyFill="1" applyBorder="1"/>
    <xf numFmtId="0" fontId="0" fillId="19" borderId="3" xfId="0" applyFill="1" applyBorder="1"/>
    <xf numFmtId="0" fontId="1" fillId="19" borderId="1" xfId="0" applyFont="1" applyFill="1" applyBorder="1"/>
    <xf numFmtId="2" fontId="1" fillId="19" borderId="1" xfId="0" applyNumberFormat="1" applyFont="1" applyFill="1" applyBorder="1"/>
    <xf numFmtId="0" fontId="5" fillId="20" borderId="2" xfId="0" applyFont="1" applyFill="1" applyBorder="1" applyAlignment="1">
      <alignment horizontal="left"/>
    </xf>
    <xf numFmtId="0" fontId="0" fillId="20" borderId="15" xfId="0" applyFill="1" applyBorder="1"/>
    <xf numFmtId="0" fontId="0" fillId="20" borderId="3" xfId="0" applyFill="1" applyBorder="1"/>
    <xf numFmtId="2" fontId="1" fillId="20" borderId="1" xfId="0" applyNumberFormat="1" applyFont="1" applyFill="1" applyBorder="1"/>
    <xf numFmtId="0" fontId="1" fillId="20" borderId="1" xfId="0" applyFont="1" applyFill="1" applyBorder="1"/>
    <xf numFmtId="0" fontId="15" fillId="14" borderId="2" xfId="0" applyFont="1" applyFill="1" applyBorder="1" applyAlignment="1">
      <alignment horizontal="left"/>
    </xf>
    <xf numFmtId="0" fontId="16" fillId="14" borderId="15" xfId="0" applyFont="1" applyFill="1" applyBorder="1"/>
    <xf numFmtId="0" fontId="16" fillId="14" borderId="3" xfId="0" applyFont="1" applyFill="1" applyBorder="1"/>
    <xf numFmtId="0" fontId="17" fillId="14" borderId="1" xfId="0" applyFont="1" applyFill="1" applyBorder="1"/>
    <xf numFmtId="4" fontId="17" fillId="14" borderId="1" xfId="0" applyNumberFormat="1" applyFont="1" applyFill="1" applyBorder="1"/>
    <xf numFmtId="2" fontId="17" fillId="14" borderId="1" xfId="0" applyNumberFormat="1" applyFont="1" applyFill="1" applyBorder="1"/>
    <xf numFmtId="0" fontId="5" fillId="21" borderId="1" xfId="0" applyFont="1" applyFill="1" applyBorder="1" applyAlignment="1">
      <alignment horizontal="center"/>
    </xf>
    <xf numFmtId="0" fontId="6" fillId="21" borderId="1" xfId="0" applyFont="1" applyFill="1" applyBorder="1" applyAlignment="1">
      <alignment horizontal="center" wrapText="1"/>
    </xf>
    <xf numFmtId="3" fontId="7" fillId="10" borderId="2" xfId="0" applyNumberFormat="1" applyFont="1" applyFill="1" applyBorder="1" applyAlignment="1">
      <alignment horizontal="left"/>
    </xf>
    <xf numFmtId="164" fontId="5" fillId="0" borderId="1" xfId="0" applyNumberFormat="1" applyFont="1" applyBorder="1" applyAlignment="1"/>
    <xf numFmtId="0" fontId="5" fillId="22" borderId="2" xfId="0" applyFont="1" applyFill="1" applyBorder="1" applyAlignment="1">
      <alignment horizontal="center"/>
    </xf>
    <xf numFmtId="0" fontId="5" fillId="22" borderId="3" xfId="0" applyFont="1" applyFill="1" applyBorder="1" applyAlignment="1">
      <alignment horizontal="center"/>
    </xf>
    <xf numFmtId="0" fontId="6" fillId="22" borderId="1" xfId="0" applyFont="1" applyFill="1" applyBorder="1" applyAlignment="1">
      <alignment wrapText="1"/>
    </xf>
    <xf numFmtId="2" fontId="6" fillId="22" borderId="1" xfId="0" applyNumberFormat="1" applyFont="1" applyFill="1" applyBorder="1" applyAlignment="1">
      <alignment horizontal="right" wrapText="1"/>
    </xf>
    <xf numFmtId="2" fontId="6" fillId="22" borderId="1" xfId="0" applyNumberFormat="1" applyFont="1" applyFill="1" applyBorder="1" applyAlignment="1">
      <alignment wrapText="1"/>
    </xf>
    <xf numFmtId="0" fontId="5" fillId="23" borderId="1" xfId="0" applyFont="1" applyFill="1" applyBorder="1" applyAlignment="1">
      <alignment horizontal="center"/>
    </xf>
    <xf numFmtId="0" fontId="5" fillId="23" borderId="2" xfId="0" applyFont="1" applyFill="1" applyBorder="1" applyAlignment="1">
      <alignment horizontal="center"/>
    </xf>
    <xf numFmtId="0" fontId="6" fillId="8" borderId="1" xfId="0" applyFont="1" applyFill="1" applyBorder="1"/>
    <xf numFmtId="2" fontId="6" fillId="8" borderId="1" xfId="0" applyNumberFormat="1" applyFont="1" applyFill="1" applyBorder="1" applyAlignment="1"/>
    <xf numFmtId="2" fontId="6" fillId="8" borderId="1" xfId="0" applyNumberFormat="1" applyFont="1" applyFill="1" applyBorder="1" applyAlignment="1">
      <alignment horizontal="right"/>
    </xf>
    <xf numFmtId="0" fontId="0" fillId="0" borderId="0" xfId="0" applyFont="1" applyAlignment="1">
      <alignment horizontal="left"/>
    </xf>
    <xf numFmtId="0" fontId="7" fillId="0" borderId="1" xfId="0" applyFont="1" applyBorder="1" applyAlignment="1">
      <alignment horizontal="left"/>
    </xf>
    <xf numFmtId="0" fontId="1" fillId="8" borderId="0" xfId="0" applyFont="1" applyFill="1"/>
    <xf numFmtId="2" fontId="7" fillId="0" borderId="1" xfId="3" applyNumberFormat="1" applyFont="1" applyBorder="1" applyAlignment="1"/>
    <xf numFmtId="0" fontId="6" fillId="9" borderId="1" xfId="0" applyFont="1" applyFill="1" applyBorder="1" applyAlignment="1">
      <alignment horizontal="center"/>
    </xf>
    <xf numFmtId="0" fontId="1" fillId="9" borderId="0" xfId="0" applyFont="1" applyFill="1"/>
    <xf numFmtId="2" fontId="5" fillId="13" borderId="1" xfId="0" applyNumberFormat="1" applyFont="1" applyFill="1" applyBorder="1" applyAlignment="1"/>
    <xf numFmtId="2" fontId="5" fillId="13" borderId="1" xfId="0" applyNumberFormat="1" applyFont="1" applyFill="1" applyBorder="1" applyAlignment="1">
      <alignment horizontal="right"/>
    </xf>
    <xf numFmtId="0" fontId="5" fillId="9" borderId="1" xfId="0" applyFont="1" applyFill="1" applyBorder="1"/>
    <xf numFmtId="0" fontId="5" fillId="6" borderId="2" xfId="0" applyFont="1" applyFill="1" applyBorder="1" applyAlignment="1">
      <alignment horizontal="center"/>
    </xf>
    <xf numFmtId="0" fontId="1" fillId="10" borderId="0" xfId="0" applyFont="1" applyFill="1"/>
    <xf numFmtId="0" fontId="5" fillId="24" borderId="1" xfId="0" applyFont="1" applyFill="1" applyBorder="1" applyAlignment="1">
      <alignment horizontal="center"/>
    </xf>
    <xf numFmtId="0" fontId="6" fillId="24" borderId="1" xfId="0" applyFont="1" applyFill="1" applyBorder="1" applyAlignment="1">
      <alignment horizontal="center" wrapText="1"/>
    </xf>
    <xf numFmtId="0" fontId="5" fillId="25" borderId="1" xfId="0" applyFont="1" applyFill="1" applyBorder="1" applyAlignment="1">
      <alignment horizontal="center"/>
    </xf>
    <xf numFmtId="0" fontId="5" fillId="25" borderId="2" xfId="0" applyFont="1" applyFill="1" applyBorder="1" applyAlignment="1">
      <alignment horizontal="center"/>
    </xf>
    <xf numFmtId="0" fontId="5" fillId="25" borderId="3" xfId="0" applyFont="1" applyFill="1" applyBorder="1" applyAlignment="1">
      <alignment horizontal="center"/>
    </xf>
    <xf numFmtId="2" fontId="6" fillId="25" borderId="1" xfId="0" applyNumberFormat="1" applyFont="1" applyFill="1" applyBorder="1" applyAlignment="1">
      <alignment wrapText="1"/>
    </xf>
    <xf numFmtId="2" fontId="6" fillId="25" borderId="1" xfId="0" applyNumberFormat="1" applyFont="1" applyFill="1" applyBorder="1" applyAlignment="1">
      <alignment horizontal="right" wrapText="1"/>
    </xf>
    <xf numFmtId="0" fontId="18" fillId="0" borderId="0" xfId="0" applyFont="1"/>
    <xf numFmtId="0" fontId="19" fillId="0" borderId="0" xfId="0" applyFont="1" applyAlignment="1">
      <alignment horizontal="right"/>
    </xf>
    <xf numFmtId="0" fontId="19" fillId="0" borderId="0" xfId="0" applyFont="1"/>
    <xf numFmtId="0" fontId="5" fillId="26" borderId="1" xfId="0" applyFont="1" applyFill="1" applyBorder="1" applyAlignment="1">
      <alignment horizontal="center"/>
    </xf>
    <xf numFmtId="0" fontId="6" fillId="26" borderId="1" xfId="0" applyFont="1" applyFill="1" applyBorder="1" applyAlignment="1">
      <alignment horizontal="center" wrapText="1"/>
    </xf>
    <xf numFmtId="49" fontId="5" fillId="27" borderId="4" xfId="0" applyNumberFormat="1" applyFont="1" applyFill="1" applyBorder="1" applyAlignment="1">
      <alignment horizontal="center" vertical="center" wrapText="1"/>
    </xf>
    <xf numFmtId="49" fontId="5" fillId="27" borderId="11" xfId="0" applyNumberFormat="1" applyFont="1" applyFill="1" applyBorder="1" applyAlignment="1">
      <alignment horizontal="center" vertical="center" wrapText="1"/>
    </xf>
    <xf numFmtId="49" fontId="5" fillId="27" borderId="14" xfId="0" applyNumberFormat="1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left"/>
    </xf>
    <xf numFmtId="0" fontId="5" fillId="6" borderId="3" xfId="0" applyFont="1" applyFill="1" applyBorder="1" applyAlignment="1">
      <alignment horizontal="left"/>
    </xf>
    <xf numFmtId="0" fontId="5" fillId="7" borderId="2" xfId="0" applyFont="1" applyFill="1" applyBorder="1" applyAlignment="1">
      <alignment horizontal="left"/>
    </xf>
    <xf numFmtId="0" fontId="5" fillId="7" borderId="3" xfId="0" applyFont="1" applyFill="1" applyBorder="1" applyAlignment="1">
      <alignment horizontal="left"/>
    </xf>
    <xf numFmtId="0" fontId="5" fillId="7" borderId="5" xfId="0" applyFont="1" applyFill="1" applyBorder="1" applyAlignment="1">
      <alignment horizontal="left"/>
    </xf>
    <xf numFmtId="49" fontId="5" fillId="27" borderId="4" xfId="0" applyNumberFormat="1" applyFont="1" applyFill="1" applyBorder="1" applyAlignment="1">
      <alignment horizontal="center" vertical="center" wrapText="1"/>
    </xf>
    <xf numFmtId="49" fontId="5" fillId="27" borderId="11" xfId="0" applyNumberFormat="1" applyFont="1" applyFill="1" applyBorder="1" applyAlignment="1">
      <alignment horizontal="center" vertical="center" wrapText="1"/>
    </xf>
    <xf numFmtId="49" fontId="5" fillId="27" borderId="14" xfId="0" applyNumberFormat="1" applyFont="1" applyFill="1" applyBorder="1" applyAlignment="1">
      <alignment horizontal="center" vertical="center" wrapText="1"/>
    </xf>
    <xf numFmtId="0" fontId="5" fillId="27" borderId="6" xfId="0" applyFont="1" applyFill="1" applyBorder="1" applyAlignment="1">
      <alignment horizontal="center"/>
    </xf>
    <xf numFmtId="0" fontId="5" fillId="27" borderId="9" xfId="0" applyFont="1" applyFill="1" applyBorder="1" applyAlignment="1">
      <alignment horizontal="center"/>
    </xf>
    <xf numFmtId="0" fontId="5" fillId="27" borderId="12" xfId="0" applyFont="1" applyFill="1" applyBorder="1" applyAlignment="1">
      <alignment horizontal="center"/>
    </xf>
    <xf numFmtId="0" fontId="5" fillId="27" borderId="7" xfId="0" applyFont="1" applyFill="1" applyBorder="1" applyAlignment="1">
      <alignment horizontal="center"/>
    </xf>
    <xf numFmtId="0" fontId="5" fillId="27" borderId="0" xfId="0" applyFont="1" applyFill="1" applyBorder="1" applyAlignment="1">
      <alignment horizontal="center"/>
    </xf>
    <xf numFmtId="0" fontId="5" fillId="27" borderId="13" xfId="0" applyFont="1" applyFill="1" applyBorder="1" applyAlignment="1">
      <alignment horizontal="center"/>
    </xf>
    <xf numFmtId="49" fontId="5" fillId="27" borderId="7" xfId="0" applyNumberFormat="1" applyFont="1" applyFill="1" applyBorder="1" applyAlignment="1">
      <alignment horizontal="center" vertical="center" wrapText="1"/>
    </xf>
    <xf numFmtId="49" fontId="5" fillId="27" borderId="0" xfId="0" applyNumberFormat="1" applyFont="1" applyFill="1" applyBorder="1" applyAlignment="1">
      <alignment horizontal="center" vertical="center" wrapText="1"/>
    </xf>
    <xf numFmtId="49" fontId="5" fillId="27" borderId="13" xfId="0" applyNumberFormat="1" applyFont="1" applyFill="1" applyBorder="1" applyAlignment="1">
      <alignment horizontal="center" vertical="center" wrapText="1"/>
    </xf>
    <xf numFmtId="0" fontId="5" fillId="27" borderId="8" xfId="0" applyFont="1" applyFill="1" applyBorder="1" applyAlignment="1">
      <alignment horizontal="center"/>
    </xf>
    <xf numFmtId="0" fontId="5" fillId="27" borderId="10" xfId="0" applyFont="1" applyFill="1" applyBorder="1" applyAlignment="1">
      <alignment horizontal="center"/>
    </xf>
    <xf numFmtId="0" fontId="5" fillId="27" borderId="5" xfId="0" applyFont="1" applyFill="1" applyBorder="1" applyAlignment="1">
      <alignment horizontal="center"/>
    </xf>
  </cellXfs>
  <cellStyles count="4">
    <cellStyle name="Čiarka" xfId="3" builtinId="3"/>
    <cellStyle name="Čiarka 2" xfId="2"/>
    <cellStyle name="Normálne" xfId="0" builtinId="0"/>
    <cellStyle name="Normálne 2" xfId="1"/>
  </cellStyles>
  <dxfs count="0"/>
  <tableStyles count="0" defaultTableStyle="TableStyleMedium2" defaultPivotStyle="PivotStyleLight16"/>
  <colors>
    <mruColors>
      <color rgb="FFFF5050"/>
      <color rgb="FF9966FF"/>
      <color rgb="FF00FF00"/>
      <color rgb="FF7FDF81"/>
      <color rgb="FFFF9999"/>
      <color rgb="FFFF66CC"/>
      <color rgb="FFCC99FF"/>
      <color rgb="FFFFCC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</xdr:row>
      <xdr:rowOff>28576</xdr:rowOff>
    </xdr:from>
    <xdr:to>
      <xdr:col>1</xdr:col>
      <xdr:colOff>4029075</xdr:colOff>
      <xdr:row>2</xdr:row>
      <xdr:rowOff>257175</xdr:rowOff>
    </xdr:to>
    <xdr:sp macro="" textlink="">
      <xdr:nvSpPr>
        <xdr:cNvPr id="3" name="BlokTextu 2"/>
        <xdr:cNvSpPr txBox="1"/>
      </xdr:nvSpPr>
      <xdr:spPr>
        <a:xfrm>
          <a:off x="1914525" y="771526"/>
          <a:ext cx="3981450" cy="228599"/>
        </a:xfrm>
        <a:prstGeom prst="rect">
          <a:avLst/>
        </a:prstGeom>
        <a:gradFill flip="none" rotWithShape="1">
          <a:gsLst>
            <a:gs pos="0">
              <a:schemeClr val="accent2">
                <a:lumMod val="0"/>
                <a:lumOff val="100000"/>
              </a:schemeClr>
            </a:gs>
            <a:gs pos="35000">
              <a:schemeClr val="accent2">
                <a:lumMod val="0"/>
                <a:lumOff val="100000"/>
              </a:schemeClr>
            </a:gs>
            <a:gs pos="100000">
              <a:schemeClr val="accent2">
                <a:lumMod val="100000"/>
              </a:schemeClr>
            </a:gs>
          </a:gsLst>
          <a:path path="rect">
            <a:fillToRect l="100000" t="100000"/>
          </a:path>
          <a:tileRect r="-100000" b="-100000"/>
        </a:gra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sk-SK" sz="1200" b="1">
              <a:latin typeface="Times New Roman" panose="02020603050405020304" pitchFamily="18" charset="0"/>
              <a:cs typeface="Times New Roman" panose="02020603050405020304" pitchFamily="18" charset="0"/>
            </a:rPr>
            <a:t>Výdavky</a:t>
          </a:r>
          <a:endParaRPr lang="sk-SK" sz="1600" b="1">
            <a:latin typeface="Times New Roman" panose="02020603050405020304" pitchFamily="18" charset="0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5"/>
  <sheetViews>
    <sheetView zoomScaleNormal="100" workbookViewId="0">
      <selection activeCell="G4" sqref="G4"/>
    </sheetView>
  </sheetViews>
  <sheetFormatPr defaultRowHeight="15" x14ac:dyDescent="0.25"/>
  <cols>
    <col min="1" max="1" width="56.140625" customWidth="1"/>
    <col min="3" max="4" width="14.140625" customWidth="1"/>
    <col min="5" max="5" width="10.85546875" customWidth="1"/>
    <col min="6" max="6" width="12.5703125" customWidth="1"/>
    <col min="7" max="7" width="11.5703125" customWidth="1"/>
    <col min="8" max="8" width="11.42578125" customWidth="1"/>
    <col min="9" max="9" width="11.140625" customWidth="1"/>
  </cols>
  <sheetData>
    <row r="1" spans="1:9" ht="27.75" x14ac:dyDescent="0.4">
      <c r="A1" s="1" t="s">
        <v>474</v>
      </c>
      <c r="B1" s="2"/>
      <c r="C1" s="4"/>
      <c r="D1" s="4"/>
      <c r="E1" s="5"/>
      <c r="F1" s="6"/>
    </row>
    <row r="2" spans="1:9" ht="28.5" thickBot="1" x14ac:dyDescent="0.45">
      <c r="A2" s="5"/>
      <c r="B2" s="7"/>
      <c r="C2" s="5"/>
      <c r="D2" s="5"/>
      <c r="E2" s="1"/>
      <c r="F2" s="3"/>
      <c r="G2" s="4"/>
      <c r="H2" s="5"/>
      <c r="I2" s="6"/>
    </row>
    <row r="3" spans="1:9" ht="45" thickTop="1" thickBot="1" x14ac:dyDescent="0.3">
      <c r="A3" s="179" t="s">
        <v>0</v>
      </c>
      <c r="B3" s="179" t="s">
        <v>1</v>
      </c>
      <c r="C3" s="180" t="s">
        <v>97</v>
      </c>
      <c r="D3" s="180" t="s">
        <v>361</v>
      </c>
      <c r="E3" s="180" t="s">
        <v>362</v>
      </c>
      <c r="F3" s="180" t="s">
        <v>363</v>
      </c>
      <c r="G3" s="180" t="s">
        <v>2</v>
      </c>
      <c r="H3" s="180" t="s">
        <v>98</v>
      </c>
      <c r="I3" s="180" t="s">
        <v>364</v>
      </c>
    </row>
    <row r="4" spans="1:9" ht="16.5" thickTop="1" thickBot="1" x14ac:dyDescent="0.3">
      <c r="A4" s="41" t="s">
        <v>3</v>
      </c>
      <c r="B4" s="42">
        <v>41</v>
      </c>
      <c r="C4" s="43">
        <v>89630.21</v>
      </c>
      <c r="D4" s="43">
        <f>D5+D26+D79</f>
        <v>96673.59</v>
      </c>
      <c r="E4" s="43">
        <v>97540</v>
      </c>
      <c r="F4" s="43">
        <f>F5+F26+F79</f>
        <v>108790</v>
      </c>
      <c r="G4" s="43">
        <f>G5+G26+G79</f>
        <v>106165</v>
      </c>
      <c r="H4" s="43">
        <f>H5+H26+H79</f>
        <v>110415</v>
      </c>
      <c r="I4" s="43">
        <f>I5+I26+I79</f>
        <v>114215</v>
      </c>
    </row>
    <row r="5" spans="1:9" ht="16.5" thickTop="1" thickBot="1" x14ac:dyDescent="0.3">
      <c r="A5" s="8" t="s">
        <v>4</v>
      </c>
      <c r="B5" s="9">
        <v>41</v>
      </c>
      <c r="C5" s="10">
        <v>80258.41</v>
      </c>
      <c r="D5" s="10">
        <f>D6+D8+D16</f>
        <v>85273.01999999999</v>
      </c>
      <c r="E5" s="10">
        <v>84950</v>
      </c>
      <c r="F5" s="10">
        <f>F6+F8+F16</f>
        <v>93375</v>
      </c>
      <c r="G5" s="10">
        <f>G6+G8+G16</f>
        <v>91675</v>
      </c>
      <c r="H5" s="10">
        <f>H6+H8+H16</f>
        <v>95925</v>
      </c>
      <c r="I5" s="10">
        <f>I6+I8+I16</f>
        <v>99725</v>
      </c>
    </row>
    <row r="6" spans="1:9" ht="16.5" thickTop="1" thickBot="1" x14ac:dyDescent="0.3">
      <c r="A6" s="11" t="s">
        <v>5</v>
      </c>
      <c r="B6" s="12">
        <v>41</v>
      </c>
      <c r="C6" s="13">
        <v>63680.5</v>
      </c>
      <c r="D6" s="13">
        <v>68699.59</v>
      </c>
      <c r="E6" s="13">
        <v>68000</v>
      </c>
      <c r="F6" s="13">
        <v>76425</v>
      </c>
      <c r="G6" s="13">
        <v>74225</v>
      </c>
      <c r="H6" s="13">
        <v>78475</v>
      </c>
      <c r="I6" s="13">
        <v>82275</v>
      </c>
    </row>
    <row r="7" spans="1:9" ht="16.5" thickTop="1" thickBot="1" x14ac:dyDescent="0.3">
      <c r="A7" s="14" t="s">
        <v>6</v>
      </c>
      <c r="B7" s="15">
        <v>41</v>
      </c>
      <c r="C7" s="16">
        <v>63680.5</v>
      </c>
      <c r="D7" s="16">
        <v>68699.59</v>
      </c>
      <c r="E7" s="16">
        <v>68000</v>
      </c>
      <c r="F7" s="16">
        <v>76425</v>
      </c>
      <c r="G7" s="16">
        <v>74225</v>
      </c>
      <c r="H7" s="16">
        <v>78475</v>
      </c>
      <c r="I7" s="16">
        <v>82275</v>
      </c>
    </row>
    <row r="8" spans="1:9" ht="16.5" thickTop="1" thickBot="1" x14ac:dyDescent="0.3">
      <c r="A8" s="17" t="s">
        <v>7</v>
      </c>
      <c r="B8" s="12">
        <v>41</v>
      </c>
      <c r="C8" s="13">
        <v>11627.91</v>
      </c>
      <c r="D8" s="13">
        <f>D9+D12+D15</f>
        <v>11577.93</v>
      </c>
      <c r="E8" s="13">
        <v>11510</v>
      </c>
      <c r="F8" s="13">
        <f>F9+F12+F15</f>
        <v>11510</v>
      </c>
      <c r="G8" s="13">
        <v>11510</v>
      </c>
      <c r="H8" s="13">
        <v>11510</v>
      </c>
      <c r="I8" s="13">
        <v>11510</v>
      </c>
    </row>
    <row r="9" spans="1:9" ht="16.5" thickTop="1" thickBot="1" x14ac:dyDescent="0.3">
      <c r="A9" s="14" t="s">
        <v>8</v>
      </c>
      <c r="B9" s="15">
        <v>41</v>
      </c>
      <c r="C9" s="18">
        <v>9154.73</v>
      </c>
      <c r="D9" s="18">
        <v>9089.08</v>
      </c>
      <c r="E9" s="18">
        <v>9100</v>
      </c>
      <c r="F9" s="18">
        <v>9100</v>
      </c>
      <c r="G9" s="18">
        <v>9100</v>
      </c>
      <c r="H9" s="18">
        <v>9100</v>
      </c>
      <c r="I9" s="18">
        <v>9100</v>
      </c>
    </row>
    <row r="10" spans="1:9" ht="16.5" thickTop="1" thickBot="1" x14ac:dyDescent="0.3">
      <c r="A10" s="19" t="s">
        <v>9</v>
      </c>
      <c r="B10" s="20">
        <v>41</v>
      </c>
      <c r="C10" s="16">
        <v>8085.17</v>
      </c>
      <c r="D10" s="16">
        <v>8087.02</v>
      </c>
      <c r="E10" s="16">
        <v>8000</v>
      </c>
      <c r="F10" s="16">
        <v>8000</v>
      </c>
      <c r="G10" s="16">
        <v>8000</v>
      </c>
      <c r="H10" s="16">
        <v>8000</v>
      </c>
      <c r="I10" s="16">
        <v>8000</v>
      </c>
    </row>
    <row r="11" spans="1:9" ht="16.5" thickTop="1" thickBot="1" x14ac:dyDescent="0.3">
      <c r="A11" s="19" t="s">
        <v>10</v>
      </c>
      <c r="B11" s="20">
        <v>41</v>
      </c>
      <c r="C11" s="16">
        <v>1069.56</v>
      </c>
      <c r="D11" s="16">
        <v>1002.06</v>
      </c>
      <c r="E11" s="16">
        <v>1100</v>
      </c>
      <c r="F11" s="16">
        <v>1100</v>
      </c>
      <c r="G11" s="16">
        <v>1100</v>
      </c>
      <c r="H11" s="16">
        <v>1100</v>
      </c>
      <c r="I11" s="16">
        <v>1100</v>
      </c>
    </row>
    <row r="12" spans="1:9" ht="16.5" thickTop="1" thickBot="1" x14ac:dyDescent="0.3">
      <c r="A12" s="14" t="s">
        <v>11</v>
      </c>
      <c r="B12" s="15">
        <v>41</v>
      </c>
      <c r="C12" s="18">
        <v>2462</v>
      </c>
      <c r="D12" s="18">
        <v>2477.67</v>
      </c>
      <c r="E12" s="18">
        <v>2400</v>
      </c>
      <c r="F12" s="18">
        <v>2400</v>
      </c>
      <c r="G12" s="18">
        <v>2400</v>
      </c>
      <c r="H12" s="18">
        <v>2400</v>
      </c>
      <c r="I12" s="18">
        <v>2400</v>
      </c>
    </row>
    <row r="13" spans="1:9" ht="16.5" thickTop="1" thickBot="1" x14ac:dyDescent="0.3">
      <c r="A13" s="19" t="s">
        <v>12</v>
      </c>
      <c r="B13" s="20">
        <v>41</v>
      </c>
      <c r="C13" s="16">
        <v>593.80999999999995</v>
      </c>
      <c r="D13" s="16">
        <v>593.48</v>
      </c>
      <c r="E13" s="16">
        <v>500</v>
      </c>
      <c r="F13" s="16">
        <v>500</v>
      </c>
      <c r="G13" s="16">
        <v>500</v>
      </c>
      <c r="H13" s="16">
        <v>500</v>
      </c>
      <c r="I13" s="16">
        <v>500</v>
      </c>
    </row>
    <row r="14" spans="1:9" ht="16.5" thickTop="1" thickBot="1" x14ac:dyDescent="0.3">
      <c r="A14" s="19" t="s">
        <v>13</v>
      </c>
      <c r="B14" s="20">
        <v>41</v>
      </c>
      <c r="C14" s="16">
        <v>1868.19</v>
      </c>
      <c r="D14" s="16">
        <v>1884.19</v>
      </c>
      <c r="E14" s="16">
        <v>1900</v>
      </c>
      <c r="F14" s="16">
        <v>1900</v>
      </c>
      <c r="G14" s="16">
        <v>1900</v>
      </c>
      <c r="H14" s="16">
        <v>1900</v>
      </c>
      <c r="I14" s="16">
        <v>1900</v>
      </c>
    </row>
    <row r="15" spans="1:9" ht="16.5" thickTop="1" thickBot="1" x14ac:dyDescent="0.3">
      <c r="A15" s="14" t="s">
        <v>14</v>
      </c>
      <c r="B15" s="15">
        <v>41</v>
      </c>
      <c r="C15" s="18">
        <v>11.18</v>
      </c>
      <c r="D15" s="18">
        <v>11.18</v>
      </c>
      <c r="E15" s="18">
        <v>10</v>
      </c>
      <c r="F15" s="18">
        <v>10</v>
      </c>
      <c r="G15" s="18">
        <v>10</v>
      </c>
      <c r="H15" s="18">
        <v>10</v>
      </c>
      <c r="I15" s="18">
        <v>10</v>
      </c>
    </row>
    <row r="16" spans="1:9" ht="16.5" thickTop="1" thickBot="1" x14ac:dyDescent="0.3">
      <c r="A16" s="11" t="s">
        <v>15</v>
      </c>
      <c r="B16" s="12">
        <v>41</v>
      </c>
      <c r="C16" s="13">
        <v>4950</v>
      </c>
      <c r="D16" s="13">
        <v>4995.5</v>
      </c>
      <c r="E16" s="13">
        <v>5440</v>
      </c>
      <c r="F16" s="13">
        <v>5440</v>
      </c>
      <c r="G16" s="13">
        <v>5940</v>
      </c>
      <c r="H16" s="13">
        <v>5940</v>
      </c>
      <c r="I16" s="13">
        <v>5940</v>
      </c>
    </row>
    <row r="17" spans="1:9" ht="16.5" thickTop="1" thickBot="1" x14ac:dyDescent="0.3">
      <c r="A17" s="21" t="s">
        <v>16</v>
      </c>
      <c r="B17" s="22">
        <v>41</v>
      </c>
      <c r="C17" s="23">
        <v>4950</v>
      </c>
      <c r="D17" s="23">
        <f>D18+D21+D22+D23</f>
        <v>4995.5</v>
      </c>
      <c r="E17" s="23">
        <v>5440</v>
      </c>
      <c r="F17" s="23">
        <f>F18+F21+F22+F23</f>
        <v>5440</v>
      </c>
      <c r="G17" s="23">
        <f>G18+G21+G22+G23</f>
        <v>5940</v>
      </c>
      <c r="H17" s="23">
        <f>H18+H21+H22+H23</f>
        <v>5940</v>
      </c>
      <c r="I17" s="23">
        <f>I18+I21+I22+I23</f>
        <v>5940</v>
      </c>
    </row>
    <row r="18" spans="1:9" ht="16.5" thickTop="1" thickBot="1" x14ac:dyDescent="0.3">
      <c r="A18" s="14" t="s">
        <v>17</v>
      </c>
      <c r="B18" s="15">
        <v>41</v>
      </c>
      <c r="C18" s="18">
        <v>158</v>
      </c>
      <c r="D18" s="18">
        <v>156</v>
      </c>
      <c r="E18" s="18">
        <v>170</v>
      </c>
      <c r="F18" s="18">
        <v>170</v>
      </c>
      <c r="G18" s="18">
        <v>170</v>
      </c>
      <c r="H18" s="18">
        <v>170</v>
      </c>
      <c r="I18" s="18">
        <v>170</v>
      </c>
    </row>
    <row r="19" spans="1:9" ht="16.5" thickTop="1" thickBot="1" x14ac:dyDescent="0.3">
      <c r="A19" s="19" t="s">
        <v>18</v>
      </c>
      <c r="B19" s="20">
        <v>41</v>
      </c>
      <c r="C19" s="16">
        <v>6</v>
      </c>
      <c r="D19" s="16">
        <v>6</v>
      </c>
      <c r="E19" s="16">
        <v>10</v>
      </c>
      <c r="F19" s="16">
        <v>10</v>
      </c>
      <c r="G19" s="16">
        <v>10</v>
      </c>
      <c r="H19" s="16">
        <v>10</v>
      </c>
      <c r="I19" s="16">
        <v>10</v>
      </c>
    </row>
    <row r="20" spans="1:9" ht="16.5" thickTop="1" thickBot="1" x14ac:dyDescent="0.3">
      <c r="A20" s="19" t="s">
        <v>19</v>
      </c>
      <c r="B20" s="20">
        <v>41</v>
      </c>
      <c r="C20" s="16">
        <v>152</v>
      </c>
      <c r="D20" s="16">
        <v>150</v>
      </c>
      <c r="E20" s="16">
        <v>160</v>
      </c>
      <c r="F20" s="16">
        <v>160</v>
      </c>
      <c r="G20" s="16">
        <v>160</v>
      </c>
      <c r="H20" s="16">
        <v>160</v>
      </c>
      <c r="I20" s="16">
        <v>160</v>
      </c>
    </row>
    <row r="21" spans="1:9" ht="16.5" thickTop="1" thickBot="1" x14ac:dyDescent="0.3">
      <c r="A21" s="14" t="s">
        <v>20</v>
      </c>
      <c r="B21" s="15">
        <v>41</v>
      </c>
      <c r="C21" s="18">
        <v>67</v>
      </c>
      <c r="D21" s="18">
        <v>67</v>
      </c>
      <c r="E21" s="18">
        <v>70</v>
      </c>
      <c r="F21" s="18">
        <v>70</v>
      </c>
      <c r="G21" s="18">
        <v>70</v>
      </c>
      <c r="H21" s="18">
        <v>70</v>
      </c>
      <c r="I21" s="18">
        <v>70</v>
      </c>
    </row>
    <row r="22" spans="1:9" ht="16.5" thickTop="1" thickBot="1" x14ac:dyDescent="0.3">
      <c r="A22" s="14" t="s">
        <v>21</v>
      </c>
      <c r="B22" s="15">
        <v>41</v>
      </c>
      <c r="C22" s="18">
        <v>182.5</v>
      </c>
      <c r="D22" s="18">
        <v>182.5</v>
      </c>
      <c r="E22" s="18">
        <v>200</v>
      </c>
      <c r="F22" s="18">
        <v>200</v>
      </c>
      <c r="G22" s="18">
        <v>200</v>
      </c>
      <c r="H22" s="18">
        <v>200</v>
      </c>
      <c r="I22" s="18">
        <v>200</v>
      </c>
    </row>
    <row r="23" spans="1:9" ht="16.5" thickTop="1" thickBot="1" x14ac:dyDescent="0.3">
      <c r="A23" s="24" t="s">
        <v>22</v>
      </c>
      <c r="B23" s="25">
        <v>41</v>
      </c>
      <c r="C23" s="18">
        <v>4542.5</v>
      </c>
      <c r="D23" s="18">
        <v>4590</v>
      </c>
      <c r="E23" s="18">
        <v>5000</v>
      </c>
      <c r="F23" s="18">
        <v>5000</v>
      </c>
      <c r="G23" s="18">
        <v>5500</v>
      </c>
      <c r="H23" s="18">
        <v>5500</v>
      </c>
      <c r="I23" s="18">
        <v>5500</v>
      </c>
    </row>
    <row r="24" spans="1:9" ht="16.5" thickTop="1" thickBot="1" x14ac:dyDescent="0.3">
      <c r="A24" s="19" t="s">
        <v>23</v>
      </c>
      <c r="B24" s="20">
        <v>41</v>
      </c>
      <c r="C24" s="16">
        <v>500</v>
      </c>
      <c r="D24" s="16">
        <v>500</v>
      </c>
      <c r="E24" s="16">
        <v>500</v>
      </c>
      <c r="F24" s="16">
        <v>500</v>
      </c>
      <c r="G24" s="16">
        <v>500</v>
      </c>
      <c r="H24" s="16">
        <v>500</v>
      </c>
      <c r="I24" s="16">
        <v>500</v>
      </c>
    </row>
    <row r="25" spans="1:9" ht="16.5" thickTop="1" thickBot="1" x14ac:dyDescent="0.3">
      <c r="A25" s="19" t="s">
        <v>24</v>
      </c>
      <c r="B25" s="20">
        <v>41</v>
      </c>
      <c r="C25" s="16">
        <v>4042.5</v>
      </c>
      <c r="D25" s="16">
        <v>4090</v>
      </c>
      <c r="E25" s="16">
        <v>4500</v>
      </c>
      <c r="F25" s="16">
        <v>4500</v>
      </c>
      <c r="G25" s="16">
        <v>5000</v>
      </c>
      <c r="H25" s="16">
        <v>5000</v>
      </c>
      <c r="I25" s="16">
        <v>5000</v>
      </c>
    </row>
    <row r="26" spans="1:9" ht="16.5" thickTop="1" thickBot="1" x14ac:dyDescent="0.3">
      <c r="A26" s="26" t="s">
        <v>25</v>
      </c>
      <c r="B26" s="9">
        <v>41</v>
      </c>
      <c r="C26" s="10">
        <v>6623.3</v>
      </c>
      <c r="D26" s="10">
        <f>D27+D41+D69+D73</f>
        <v>10241.710000000001</v>
      </c>
      <c r="E26" s="10">
        <v>10365</v>
      </c>
      <c r="F26" s="10">
        <f>F27+F41+F69+F73</f>
        <v>12500</v>
      </c>
      <c r="G26" s="10">
        <f>G27+G41+G69+G73</f>
        <v>12145</v>
      </c>
      <c r="H26" s="10">
        <f>H27+H41+H69+H73</f>
        <v>12145</v>
      </c>
      <c r="I26" s="10">
        <f>I27+I41+I69+I73</f>
        <v>12145</v>
      </c>
    </row>
    <row r="27" spans="1:9" ht="16.5" thickTop="1" thickBot="1" x14ac:dyDescent="0.3">
      <c r="A27" s="27" t="s">
        <v>26</v>
      </c>
      <c r="B27" s="28">
        <v>41</v>
      </c>
      <c r="C27" s="29">
        <v>4153.5</v>
      </c>
      <c r="D27" s="29">
        <v>7188.76</v>
      </c>
      <c r="E27" s="29">
        <v>6510</v>
      </c>
      <c r="F27" s="29">
        <v>7010</v>
      </c>
      <c r="G27" s="29">
        <v>7010</v>
      </c>
      <c r="H27" s="29">
        <v>7010</v>
      </c>
      <c r="I27" s="29">
        <v>7010</v>
      </c>
    </row>
    <row r="28" spans="1:9" ht="16.5" thickTop="1" thickBot="1" x14ac:dyDescent="0.3">
      <c r="A28" s="30" t="s">
        <v>27</v>
      </c>
      <c r="B28" s="31">
        <v>41</v>
      </c>
      <c r="C28" s="32">
        <v>4153.5</v>
      </c>
      <c r="D28" s="32">
        <f>D29+D33+D39</f>
        <v>7188.76</v>
      </c>
      <c r="E28" s="32">
        <f>E29+E33+E39</f>
        <v>6510</v>
      </c>
      <c r="F28" s="32">
        <f>F29+F33+F39</f>
        <v>7010</v>
      </c>
      <c r="G28" s="32">
        <v>7010</v>
      </c>
      <c r="H28" s="32">
        <v>7010</v>
      </c>
      <c r="I28" s="32">
        <v>7010</v>
      </c>
    </row>
    <row r="29" spans="1:9" ht="16.5" thickTop="1" thickBot="1" x14ac:dyDescent="0.3">
      <c r="A29" s="14" t="s">
        <v>28</v>
      </c>
      <c r="B29" s="15">
        <v>41</v>
      </c>
      <c r="C29" s="18">
        <v>2806.46</v>
      </c>
      <c r="D29" s="18">
        <v>2806.46</v>
      </c>
      <c r="E29" s="18">
        <v>2760</v>
      </c>
      <c r="F29" s="18">
        <v>2760</v>
      </c>
      <c r="G29" s="18">
        <v>2760</v>
      </c>
      <c r="H29" s="18">
        <v>2760</v>
      </c>
      <c r="I29" s="18">
        <v>2760</v>
      </c>
    </row>
    <row r="30" spans="1:9" ht="16.5" thickTop="1" thickBot="1" x14ac:dyDescent="0.3">
      <c r="A30" s="19" t="s">
        <v>29</v>
      </c>
      <c r="B30" s="20">
        <v>41</v>
      </c>
      <c r="C30" s="16">
        <v>2700</v>
      </c>
      <c r="D30" s="16">
        <v>2700</v>
      </c>
      <c r="E30" s="16">
        <v>2700</v>
      </c>
      <c r="F30" s="16">
        <v>2700</v>
      </c>
      <c r="G30" s="16">
        <v>2700</v>
      </c>
      <c r="H30" s="16">
        <v>2700</v>
      </c>
      <c r="I30" s="16">
        <v>2700</v>
      </c>
    </row>
    <row r="31" spans="1:9" ht="16.5" thickTop="1" thickBot="1" x14ac:dyDescent="0.3">
      <c r="A31" s="19" t="s">
        <v>30</v>
      </c>
      <c r="B31" s="20">
        <v>41</v>
      </c>
      <c r="C31" s="16">
        <v>100.93</v>
      </c>
      <c r="D31" s="16">
        <v>100.93</v>
      </c>
      <c r="E31" s="16">
        <v>50</v>
      </c>
      <c r="F31" s="16">
        <v>50</v>
      </c>
      <c r="G31" s="16">
        <v>50</v>
      </c>
      <c r="H31" s="16">
        <v>50</v>
      </c>
      <c r="I31" s="16">
        <v>50</v>
      </c>
    </row>
    <row r="32" spans="1:9" ht="16.5" thickTop="1" thickBot="1" x14ac:dyDescent="0.3">
      <c r="A32" s="19" t="s">
        <v>31</v>
      </c>
      <c r="B32" s="20">
        <v>41</v>
      </c>
      <c r="C32" s="16">
        <v>5.53</v>
      </c>
      <c r="D32" s="16">
        <v>5.53</v>
      </c>
      <c r="E32" s="16">
        <v>10</v>
      </c>
      <c r="F32" s="16">
        <v>10</v>
      </c>
      <c r="G32" s="16">
        <v>10</v>
      </c>
      <c r="H32" s="16">
        <v>10</v>
      </c>
      <c r="I32" s="16">
        <v>10</v>
      </c>
    </row>
    <row r="33" spans="1:9" ht="16.5" thickTop="1" thickBot="1" x14ac:dyDescent="0.3">
      <c r="A33" s="14" t="s">
        <v>32</v>
      </c>
      <c r="B33" s="15">
        <v>41</v>
      </c>
      <c r="C33" s="18">
        <v>1347.04</v>
      </c>
      <c r="D33" s="18">
        <v>4382.3</v>
      </c>
      <c r="E33" s="18">
        <v>3700</v>
      </c>
      <c r="F33" s="18">
        <v>4200</v>
      </c>
      <c r="G33" s="18">
        <f>G34+G35+G36+G37+G38</f>
        <v>4200</v>
      </c>
      <c r="H33" s="18">
        <f>H34+H35+H36+H37+H38</f>
        <v>4200</v>
      </c>
      <c r="I33" s="18">
        <f>I34+I35+I36+I37+I38</f>
        <v>4200</v>
      </c>
    </row>
    <row r="34" spans="1:9" ht="16.5" thickTop="1" thickBot="1" x14ac:dyDescent="0.3">
      <c r="A34" s="19" t="s">
        <v>33</v>
      </c>
      <c r="B34" s="20">
        <v>41</v>
      </c>
      <c r="C34" s="16">
        <v>519.24</v>
      </c>
      <c r="D34" s="16">
        <v>389.43</v>
      </c>
      <c r="E34" s="16">
        <v>300</v>
      </c>
      <c r="F34" s="16">
        <v>300</v>
      </c>
      <c r="G34" s="16">
        <v>300</v>
      </c>
      <c r="H34" s="16">
        <v>300</v>
      </c>
      <c r="I34" s="16">
        <v>300</v>
      </c>
    </row>
    <row r="35" spans="1:9" ht="16.5" thickTop="1" thickBot="1" x14ac:dyDescent="0.3">
      <c r="A35" s="19" t="s">
        <v>34</v>
      </c>
      <c r="B35" s="20">
        <v>41</v>
      </c>
      <c r="C35" s="16">
        <v>547.79999999999995</v>
      </c>
      <c r="D35" s="16">
        <v>967.87</v>
      </c>
      <c r="E35" s="16">
        <v>1700</v>
      </c>
      <c r="F35" s="16">
        <v>1700</v>
      </c>
      <c r="G35" s="16">
        <v>1700</v>
      </c>
      <c r="H35" s="16">
        <v>1700</v>
      </c>
      <c r="I35" s="16">
        <v>1700</v>
      </c>
    </row>
    <row r="36" spans="1:9" ht="16.5" thickTop="1" thickBot="1" x14ac:dyDescent="0.3">
      <c r="A36" s="19" t="s">
        <v>35</v>
      </c>
      <c r="B36" s="20">
        <v>41</v>
      </c>
      <c r="C36" s="16">
        <v>260</v>
      </c>
      <c r="D36" s="16">
        <v>3005</v>
      </c>
      <c r="E36" s="16">
        <v>1500</v>
      </c>
      <c r="F36" s="16">
        <v>2000</v>
      </c>
      <c r="G36" s="16">
        <v>2000</v>
      </c>
      <c r="H36" s="16">
        <v>2000</v>
      </c>
      <c r="I36" s="16">
        <v>2000</v>
      </c>
    </row>
    <row r="37" spans="1:9" ht="16.5" thickTop="1" thickBot="1" x14ac:dyDescent="0.3">
      <c r="A37" s="19" t="s">
        <v>36</v>
      </c>
      <c r="B37" s="20">
        <v>41</v>
      </c>
      <c r="C37" s="16">
        <v>0</v>
      </c>
      <c r="D37" s="16">
        <v>0</v>
      </c>
      <c r="E37" s="16">
        <v>100</v>
      </c>
      <c r="F37" s="16">
        <v>100</v>
      </c>
      <c r="G37" s="16">
        <v>100</v>
      </c>
      <c r="H37" s="16">
        <v>100</v>
      </c>
      <c r="I37" s="16">
        <v>100</v>
      </c>
    </row>
    <row r="38" spans="1:9" ht="16.5" thickTop="1" thickBot="1" x14ac:dyDescent="0.3">
      <c r="A38" s="19" t="s">
        <v>37</v>
      </c>
      <c r="B38" s="20">
        <v>41</v>
      </c>
      <c r="C38" s="16">
        <v>20</v>
      </c>
      <c r="D38" s="16">
        <v>20</v>
      </c>
      <c r="E38" s="16">
        <v>100</v>
      </c>
      <c r="F38" s="16">
        <v>100</v>
      </c>
      <c r="G38" s="16">
        <v>100</v>
      </c>
      <c r="H38" s="16">
        <v>100</v>
      </c>
      <c r="I38" s="16">
        <v>100</v>
      </c>
    </row>
    <row r="39" spans="1:9" ht="16.5" thickTop="1" thickBot="1" x14ac:dyDescent="0.3">
      <c r="A39" s="33" t="s">
        <v>38</v>
      </c>
      <c r="B39" s="34">
        <v>41</v>
      </c>
      <c r="C39" s="35">
        <v>0</v>
      </c>
      <c r="D39" s="35">
        <v>0</v>
      </c>
      <c r="E39" s="35">
        <v>50</v>
      </c>
      <c r="F39" s="35">
        <v>50</v>
      </c>
      <c r="G39" s="35">
        <v>50</v>
      </c>
      <c r="H39" s="35">
        <v>50</v>
      </c>
      <c r="I39" s="35">
        <v>50</v>
      </c>
    </row>
    <row r="40" spans="1:9" ht="16.5" thickTop="1" thickBot="1" x14ac:dyDescent="0.3">
      <c r="A40" s="19" t="s">
        <v>39</v>
      </c>
      <c r="B40" s="20">
        <v>41</v>
      </c>
      <c r="C40" s="16">
        <v>0</v>
      </c>
      <c r="D40" s="16">
        <v>0</v>
      </c>
      <c r="E40" s="16">
        <v>50</v>
      </c>
      <c r="F40" s="16">
        <v>50</v>
      </c>
      <c r="G40" s="16">
        <v>50</v>
      </c>
      <c r="H40" s="16">
        <v>50</v>
      </c>
      <c r="I40" s="16">
        <v>50</v>
      </c>
    </row>
    <row r="41" spans="1:9" ht="16.5" thickTop="1" thickBot="1" x14ac:dyDescent="0.3">
      <c r="A41" s="11" t="s">
        <v>40</v>
      </c>
      <c r="B41" s="12">
        <v>41</v>
      </c>
      <c r="C41" s="13">
        <v>1976.72</v>
      </c>
      <c r="D41" s="13">
        <f>D42+D51+D67</f>
        <v>1393.42</v>
      </c>
      <c r="E41" s="13">
        <v>2690</v>
      </c>
      <c r="F41" s="13">
        <f>F42+F49+F51+F67</f>
        <v>2925</v>
      </c>
      <c r="G41" s="13">
        <f>G42+G49+G51+G67</f>
        <v>2920</v>
      </c>
      <c r="H41" s="13">
        <f>H42+H49+H51+H67</f>
        <v>2920</v>
      </c>
      <c r="I41" s="13">
        <f>I42+I49+I51+I67</f>
        <v>2920</v>
      </c>
    </row>
    <row r="42" spans="1:9" ht="16.5" thickTop="1" thickBot="1" x14ac:dyDescent="0.3">
      <c r="A42" s="21" t="s">
        <v>41</v>
      </c>
      <c r="B42" s="22">
        <v>41</v>
      </c>
      <c r="C42" s="23">
        <v>1123.5</v>
      </c>
      <c r="D42" s="23">
        <v>756</v>
      </c>
      <c r="E42" s="23">
        <v>720</v>
      </c>
      <c r="F42" s="23">
        <v>820</v>
      </c>
      <c r="G42" s="23">
        <v>820</v>
      </c>
      <c r="H42" s="23">
        <v>820</v>
      </c>
      <c r="I42" s="23">
        <v>820</v>
      </c>
    </row>
    <row r="43" spans="1:9" ht="16.5" thickTop="1" thickBot="1" x14ac:dyDescent="0.3">
      <c r="A43" s="14" t="s">
        <v>42</v>
      </c>
      <c r="B43" s="15">
        <v>41</v>
      </c>
      <c r="C43" s="18">
        <v>1123.5</v>
      </c>
      <c r="D43" s="18">
        <v>756</v>
      </c>
      <c r="E43" s="18">
        <f>E44+E45+E46+E47+E48</f>
        <v>720</v>
      </c>
      <c r="F43" s="18">
        <v>820</v>
      </c>
      <c r="G43" s="18">
        <v>820</v>
      </c>
      <c r="H43" s="18">
        <v>820</v>
      </c>
      <c r="I43" s="18">
        <v>820</v>
      </c>
    </row>
    <row r="44" spans="1:9" ht="16.5" thickTop="1" thickBot="1" x14ac:dyDescent="0.3">
      <c r="A44" s="19" t="s">
        <v>43</v>
      </c>
      <c r="B44" s="20">
        <v>41</v>
      </c>
      <c r="C44" s="16">
        <v>412.5</v>
      </c>
      <c r="D44" s="16">
        <v>454</v>
      </c>
      <c r="E44" s="16">
        <v>400</v>
      </c>
      <c r="F44" s="16">
        <v>400</v>
      </c>
      <c r="G44" s="16">
        <v>400</v>
      </c>
      <c r="H44" s="16">
        <v>400</v>
      </c>
      <c r="I44" s="16">
        <v>400</v>
      </c>
    </row>
    <row r="45" spans="1:9" ht="16.5" thickTop="1" thickBot="1" x14ac:dyDescent="0.3">
      <c r="A45" s="19" t="s">
        <v>44</v>
      </c>
      <c r="B45" s="20">
        <v>41</v>
      </c>
      <c r="C45" s="16">
        <v>684.5</v>
      </c>
      <c r="D45" s="16">
        <v>185</v>
      </c>
      <c r="E45" s="16">
        <v>100</v>
      </c>
      <c r="F45" s="16">
        <v>200</v>
      </c>
      <c r="G45" s="16">
        <v>200</v>
      </c>
      <c r="H45" s="16">
        <v>200</v>
      </c>
      <c r="I45" s="16">
        <v>200</v>
      </c>
    </row>
    <row r="46" spans="1:9" ht="16.5" thickTop="1" thickBot="1" x14ac:dyDescent="0.3">
      <c r="A46" s="19" t="s">
        <v>45</v>
      </c>
      <c r="B46" s="20">
        <v>41</v>
      </c>
      <c r="C46" s="16">
        <v>10</v>
      </c>
      <c r="D46" s="16">
        <v>100</v>
      </c>
      <c r="E46" s="16">
        <v>100</v>
      </c>
      <c r="F46" s="16">
        <v>100</v>
      </c>
      <c r="G46" s="16">
        <v>100</v>
      </c>
      <c r="H46" s="16">
        <v>100</v>
      </c>
      <c r="I46" s="16">
        <v>100</v>
      </c>
    </row>
    <row r="47" spans="1:9" ht="16.5" thickTop="1" thickBot="1" x14ac:dyDescent="0.3">
      <c r="A47" s="19" t="s">
        <v>46</v>
      </c>
      <c r="B47" s="20">
        <v>41</v>
      </c>
      <c r="C47" s="16">
        <v>16.5</v>
      </c>
      <c r="D47" s="16">
        <v>17</v>
      </c>
      <c r="E47" s="16">
        <v>70</v>
      </c>
      <c r="F47" s="16">
        <v>70</v>
      </c>
      <c r="G47" s="16">
        <v>70</v>
      </c>
      <c r="H47" s="16">
        <v>70</v>
      </c>
      <c r="I47" s="16">
        <v>70</v>
      </c>
    </row>
    <row r="48" spans="1:9" ht="16.5" thickTop="1" thickBot="1" x14ac:dyDescent="0.3">
      <c r="A48" s="19" t="s">
        <v>47</v>
      </c>
      <c r="B48" s="20">
        <v>41</v>
      </c>
      <c r="C48" s="16">
        <v>0</v>
      </c>
      <c r="D48" s="16">
        <v>0</v>
      </c>
      <c r="E48" s="16">
        <v>50</v>
      </c>
      <c r="F48" s="16">
        <v>50</v>
      </c>
      <c r="G48" s="16">
        <v>50</v>
      </c>
      <c r="H48" s="16">
        <v>50</v>
      </c>
      <c r="I48" s="16">
        <v>50</v>
      </c>
    </row>
    <row r="49" spans="1:9" ht="16.5" thickTop="1" thickBot="1" x14ac:dyDescent="0.3">
      <c r="A49" s="21" t="s">
        <v>48</v>
      </c>
      <c r="B49" s="22">
        <v>41</v>
      </c>
      <c r="C49" s="23">
        <v>0</v>
      </c>
      <c r="D49" s="23">
        <v>0</v>
      </c>
      <c r="E49" s="23">
        <v>10</v>
      </c>
      <c r="F49" s="23">
        <v>10</v>
      </c>
      <c r="G49" s="23">
        <v>10</v>
      </c>
      <c r="H49" s="23">
        <v>10</v>
      </c>
      <c r="I49" s="23">
        <v>10</v>
      </c>
    </row>
    <row r="50" spans="1:9" ht="16.5" thickTop="1" thickBot="1" x14ac:dyDescent="0.3">
      <c r="A50" s="14" t="s">
        <v>49</v>
      </c>
      <c r="B50" s="20">
        <v>41</v>
      </c>
      <c r="C50" s="16">
        <v>0</v>
      </c>
      <c r="D50" s="16">
        <v>0</v>
      </c>
      <c r="E50" s="16">
        <v>10</v>
      </c>
      <c r="F50" s="16">
        <v>10</v>
      </c>
      <c r="G50" s="16">
        <v>10</v>
      </c>
      <c r="H50" s="16">
        <v>10</v>
      </c>
      <c r="I50" s="16">
        <v>10</v>
      </c>
    </row>
    <row r="51" spans="1:9" ht="16.5" thickTop="1" thickBot="1" x14ac:dyDescent="0.3">
      <c r="A51" s="21" t="s">
        <v>50</v>
      </c>
      <c r="B51" s="22">
        <v>41</v>
      </c>
      <c r="C51" s="23">
        <v>813.22</v>
      </c>
      <c r="D51" s="23">
        <v>587.41999999999996</v>
      </c>
      <c r="E51" s="23">
        <v>1910</v>
      </c>
      <c r="F51" s="23">
        <f>F52+F61+F66</f>
        <v>2045</v>
      </c>
      <c r="G51" s="23">
        <f>G52+G61+G66</f>
        <v>2040</v>
      </c>
      <c r="H51" s="23">
        <f>H52+H61+H66</f>
        <v>2040</v>
      </c>
      <c r="I51" s="23">
        <f>I52+I61+I66</f>
        <v>2040</v>
      </c>
    </row>
    <row r="52" spans="1:9" ht="16.5" thickTop="1" thickBot="1" x14ac:dyDescent="0.3">
      <c r="A52" s="14" t="s">
        <v>51</v>
      </c>
      <c r="B52" s="15">
        <v>41</v>
      </c>
      <c r="C52" s="18">
        <v>524.79999999999995</v>
      </c>
      <c r="D52" s="18">
        <v>587.41999999999996</v>
      </c>
      <c r="E52" s="18">
        <v>1460</v>
      </c>
      <c r="F52" s="18">
        <f>F53+F54+F55+F56+F57+F58+F59+F60</f>
        <v>1460</v>
      </c>
      <c r="G52" s="18">
        <v>1460</v>
      </c>
      <c r="H52" s="18">
        <v>1460</v>
      </c>
      <c r="I52" s="18">
        <v>1460</v>
      </c>
    </row>
    <row r="53" spans="1:9" ht="16.5" thickTop="1" thickBot="1" x14ac:dyDescent="0.3">
      <c r="A53" s="19" t="s">
        <v>52</v>
      </c>
      <c r="B53" s="20">
        <v>41</v>
      </c>
      <c r="C53" s="16">
        <v>130</v>
      </c>
      <c r="D53" s="16">
        <v>63</v>
      </c>
      <c r="E53" s="16">
        <v>200</v>
      </c>
      <c r="F53" s="16">
        <v>200</v>
      </c>
      <c r="G53" s="16">
        <v>200</v>
      </c>
      <c r="H53" s="16">
        <v>200</v>
      </c>
      <c r="I53" s="16">
        <v>200</v>
      </c>
    </row>
    <row r="54" spans="1:9" ht="16.5" thickTop="1" thickBot="1" x14ac:dyDescent="0.3">
      <c r="A54" s="19" t="s">
        <v>53</v>
      </c>
      <c r="B54" s="20">
        <v>41</v>
      </c>
      <c r="C54" s="16">
        <v>50</v>
      </c>
      <c r="D54" s="16">
        <v>30</v>
      </c>
      <c r="E54" s="16">
        <v>100</v>
      </c>
      <c r="F54" s="16">
        <v>100</v>
      </c>
      <c r="G54" s="16">
        <v>100</v>
      </c>
      <c r="H54" s="16">
        <v>100</v>
      </c>
      <c r="I54" s="16">
        <v>100</v>
      </c>
    </row>
    <row r="55" spans="1:9" ht="16.5" thickTop="1" thickBot="1" x14ac:dyDescent="0.3">
      <c r="A55" s="19" t="s">
        <v>54</v>
      </c>
      <c r="B55" s="20">
        <v>41</v>
      </c>
      <c r="C55" s="16">
        <v>274.8</v>
      </c>
      <c r="D55" s="16">
        <v>292.5</v>
      </c>
      <c r="E55" s="16">
        <v>400</v>
      </c>
      <c r="F55" s="16">
        <v>400</v>
      </c>
      <c r="G55" s="16">
        <v>400</v>
      </c>
      <c r="H55" s="16">
        <v>400</v>
      </c>
      <c r="I55" s="16">
        <v>400</v>
      </c>
    </row>
    <row r="56" spans="1:9" ht="16.5" thickTop="1" thickBot="1" x14ac:dyDescent="0.3">
      <c r="A56" s="19" t="s">
        <v>55</v>
      </c>
      <c r="B56" s="20">
        <v>41</v>
      </c>
      <c r="C56" s="16">
        <v>70</v>
      </c>
      <c r="D56" s="16">
        <v>50</v>
      </c>
      <c r="E56" s="16">
        <v>300</v>
      </c>
      <c r="F56" s="16">
        <v>300</v>
      </c>
      <c r="G56" s="16">
        <v>300</v>
      </c>
      <c r="H56" s="16">
        <v>300</v>
      </c>
      <c r="I56" s="16">
        <v>300</v>
      </c>
    </row>
    <row r="57" spans="1:9" ht="16.5" thickTop="1" thickBot="1" x14ac:dyDescent="0.3">
      <c r="A57" s="19" t="s">
        <v>56</v>
      </c>
      <c r="B57" s="20">
        <v>41</v>
      </c>
      <c r="C57" s="16">
        <v>0</v>
      </c>
      <c r="D57" s="16">
        <v>151.91999999999999</v>
      </c>
      <c r="E57" s="16">
        <v>200</v>
      </c>
      <c r="F57" s="16">
        <v>200</v>
      </c>
      <c r="G57" s="16">
        <v>200</v>
      </c>
      <c r="H57" s="16">
        <v>200</v>
      </c>
      <c r="I57" s="16">
        <v>200</v>
      </c>
    </row>
    <row r="58" spans="1:9" ht="16.5" thickTop="1" thickBot="1" x14ac:dyDescent="0.3">
      <c r="A58" s="19" t="s">
        <v>57</v>
      </c>
      <c r="B58" s="20">
        <v>41</v>
      </c>
      <c r="C58" s="16">
        <v>0</v>
      </c>
      <c r="D58" s="16">
        <v>0</v>
      </c>
      <c r="E58" s="16">
        <v>60</v>
      </c>
      <c r="F58" s="16">
        <v>60</v>
      </c>
      <c r="G58" s="16">
        <v>60</v>
      </c>
      <c r="H58" s="16">
        <v>60</v>
      </c>
      <c r="I58" s="16">
        <v>60</v>
      </c>
    </row>
    <row r="59" spans="1:9" ht="16.5" thickTop="1" thickBot="1" x14ac:dyDescent="0.3">
      <c r="A59" s="19" t="s">
        <v>58</v>
      </c>
      <c r="B59" s="20">
        <v>41</v>
      </c>
      <c r="C59" s="16">
        <v>0</v>
      </c>
      <c r="D59" s="16">
        <v>0</v>
      </c>
      <c r="E59" s="16">
        <v>50</v>
      </c>
      <c r="F59" s="16">
        <v>50</v>
      </c>
      <c r="G59" s="16">
        <v>50</v>
      </c>
      <c r="H59" s="16">
        <v>50</v>
      </c>
      <c r="I59" s="16">
        <v>50</v>
      </c>
    </row>
    <row r="60" spans="1:9" ht="16.5" thickTop="1" thickBot="1" x14ac:dyDescent="0.3">
      <c r="A60" s="19" t="s">
        <v>59</v>
      </c>
      <c r="B60" s="20">
        <v>41</v>
      </c>
      <c r="C60" s="16">
        <v>0</v>
      </c>
      <c r="D60" s="16">
        <v>0</v>
      </c>
      <c r="E60" s="16">
        <v>150</v>
      </c>
      <c r="F60" s="16">
        <v>150</v>
      </c>
      <c r="G60" s="16">
        <v>150</v>
      </c>
      <c r="H60" s="16">
        <v>150</v>
      </c>
      <c r="I60" s="16">
        <v>150</v>
      </c>
    </row>
    <row r="61" spans="1:9" ht="16.5" thickTop="1" thickBot="1" x14ac:dyDescent="0.3">
      <c r="A61" s="14" t="s">
        <v>51</v>
      </c>
      <c r="B61" s="36">
        <v>132</v>
      </c>
      <c r="C61" s="18">
        <v>78.42</v>
      </c>
      <c r="D61" s="18">
        <v>0</v>
      </c>
      <c r="E61" s="18">
        <v>50</v>
      </c>
      <c r="F61" s="18">
        <f>F63+F64+F65</f>
        <v>185</v>
      </c>
      <c r="G61" s="18">
        <v>180</v>
      </c>
      <c r="H61" s="18">
        <v>180</v>
      </c>
      <c r="I61" s="18">
        <v>180</v>
      </c>
    </row>
    <row r="62" spans="1:9" ht="16.5" thickTop="1" thickBot="1" x14ac:dyDescent="0.3">
      <c r="A62" s="19" t="s">
        <v>60</v>
      </c>
      <c r="B62" s="36">
        <v>132</v>
      </c>
      <c r="C62" s="16">
        <v>36</v>
      </c>
      <c r="D62" s="16">
        <v>0</v>
      </c>
      <c r="E62" s="16">
        <v>0</v>
      </c>
      <c r="F62" s="16">
        <v>0</v>
      </c>
      <c r="G62" s="16">
        <v>0</v>
      </c>
      <c r="H62" s="16">
        <v>0</v>
      </c>
      <c r="I62" s="16">
        <v>0</v>
      </c>
    </row>
    <row r="63" spans="1:9" ht="16.5" thickTop="1" thickBot="1" x14ac:dyDescent="0.3">
      <c r="A63" s="19" t="s">
        <v>61</v>
      </c>
      <c r="B63" s="36">
        <v>132</v>
      </c>
      <c r="C63" s="16">
        <v>42.42</v>
      </c>
      <c r="D63" s="16">
        <v>0</v>
      </c>
      <c r="E63" s="16">
        <v>0</v>
      </c>
      <c r="F63" s="16">
        <v>50</v>
      </c>
      <c r="G63" s="16">
        <v>50</v>
      </c>
      <c r="H63" s="16">
        <v>50</v>
      </c>
      <c r="I63" s="16">
        <v>50</v>
      </c>
    </row>
    <row r="64" spans="1:9" ht="16.5" thickTop="1" thickBot="1" x14ac:dyDescent="0.3">
      <c r="A64" s="19" t="s">
        <v>62</v>
      </c>
      <c r="B64" s="36">
        <v>132</v>
      </c>
      <c r="C64" s="16">
        <v>0</v>
      </c>
      <c r="D64" s="16">
        <v>0</v>
      </c>
      <c r="E64" s="16">
        <v>50</v>
      </c>
      <c r="F64" s="16">
        <v>0</v>
      </c>
      <c r="G64" s="16">
        <v>0</v>
      </c>
      <c r="H64" s="16">
        <v>0</v>
      </c>
      <c r="I64" s="16">
        <v>0</v>
      </c>
    </row>
    <row r="65" spans="1:9" ht="16.5" thickTop="1" thickBot="1" x14ac:dyDescent="0.3">
      <c r="A65" s="19" t="s">
        <v>365</v>
      </c>
      <c r="B65" s="36">
        <v>132</v>
      </c>
      <c r="C65" s="16">
        <v>0</v>
      </c>
      <c r="D65" s="16">
        <v>0</v>
      </c>
      <c r="E65" s="16">
        <v>0</v>
      </c>
      <c r="F65" s="16">
        <v>135</v>
      </c>
      <c r="G65" s="16">
        <v>130</v>
      </c>
      <c r="H65" s="16">
        <v>130</v>
      </c>
      <c r="I65" s="16">
        <v>130</v>
      </c>
    </row>
    <row r="66" spans="1:9" ht="16.5" thickTop="1" thickBot="1" x14ac:dyDescent="0.3">
      <c r="A66" s="14" t="s">
        <v>63</v>
      </c>
      <c r="B66" s="15">
        <v>41</v>
      </c>
      <c r="C66" s="18">
        <v>210</v>
      </c>
      <c r="D66" s="18">
        <v>0</v>
      </c>
      <c r="E66" s="18">
        <v>400</v>
      </c>
      <c r="F66" s="18">
        <v>400</v>
      </c>
      <c r="G66" s="18">
        <v>400</v>
      </c>
      <c r="H66" s="18">
        <v>400</v>
      </c>
      <c r="I66" s="18">
        <v>400</v>
      </c>
    </row>
    <row r="67" spans="1:9" ht="16.5" thickTop="1" thickBot="1" x14ac:dyDescent="0.3">
      <c r="A67" s="21" t="s">
        <v>64</v>
      </c>
      <c r="B67" s="22">
        <v>41</v>
      </c>
      <c r="C67" s="23">
        <v>40</v>
      </c>
      <c r="D67" s="23">
        <v>50</v>
      </c>
      <c r="E67" s="23">
        <v>50</v>
      </c>
      <c r="F67" s="23">
        <v>50</v>
      </c>
      <c r="G67" s="23">
        <v>50</v>
      </c>
      <c r="H67" s="23">
        <v>50</v>
      </c>
      <c r="I67" s="23">
        <v>50</v>
      </c>
    </row>
    <row r="68" spans="1:9" ht="16.5" thickTop="1" thickBot="1" x14ac:dyDescent="0.3">
      <c r="A68" s="14" t="s">
        <v>65</v>
      </c>
      <c r="B68" s="15">
        <v>41</v>
      </c>
      <c r="C68" s="18">
        <v>40</v>
      </c>
      <c r="D68" s="18">
        <v>50</v>
      </c>
      <c r="E68" s="18">
        <v>50</v>
      </c>
      <c r="F68" s="18">
        <v>50</v>
      </c>
      <c r="G68" s="18">
        <v>50</v>
      </c>
      <c r="H68" s="18">
        <v>50</v>
      </c>
      <c r="I68" s="18">
        <v>50</v>
      </c>
    </row>
    <row r="69" spans="1:9" ht="16.5" thickTop="1" thickBot="1" x14ac:dyDescent="0.3">
      <c r="A69" s="11" t="s">
        <v>66</v>
      </c>
      <c r="B69" s="12">
        <v>41</v>
      </c>
      <c r="C69" s="13">
        <v>0</v>
      </c>
      <c r="D69" s="13">
        <v>0.43</v>
      </c>
      <c r="E69" s="13">
        <v>15</v>
      </c>
      <c r="F69" s="13">
        <v>15</v>
      </c>
      <c r="G69" s="13">
        <v>15</v>
      </c>
      <c r="H69" s="13">
        <v>15</v>
      </c>
      <c r="I69" s="13">
        <v>15</v>
      </c>
    </row>
    <row r="70" spans="1:9" ht="16.5" thickTop="1" thickBot="1" x14ac:dyDescent="0.3">
      <c r="A70" s="14" t="s">
        <v>67</v>
      </c>
      <c r="B70" s="15">
        <v>41</v>
      </c>
      <c r="C70" s="18">
        <v>0</v>
      </c>
      <c r="D70" s="18">
        <v>0.43</v>
      </c>
      <c r="E70" s="18">
        <v>15</v>
      </c>
      <c r="F70" s="18">
        <v>15</v>
      </c>
      <c r="G70" s="18">
        <v>15</v>
      </c>
      <c r="H70" s="18">
        <v>15</v>
      </c>
      <c r="I70" s="18">
        <v>15</v>
      </c>
    </row>
    <row r="71" spans="1:9" s="40" customFormat="1" ht="16.5" thickTop="1" thickBot="1" x14ac:dyDescent="0.3">
      <c r="A71" s="19" t="s">
        <v>68</v>
      </c>
      <c r="B71" s="20">
        <v>41</v>
      </c>
      <c r="C71" s="16">
        <v>0</v>
      </c>
      <c r="D71" s="16">
        <v>0</v>
      </c>
      <c r="E71" s="16">
        <v>10</v>
      </c>
      <c r="F71" s="16">
        <v>10</v>
      </c>
      <c r="G71" s="16">
        <v>10</v>
      </c>
      <c r="H71" s="16">
        <v>10</v>
      </c>
      <c r="I71" s="16">
        <v>10</v>
      </c>
    </row>
    <row r="72" spans="1:9" s="40" customFormat="1" ht="16.5" thickTop="1" thickBot="1" x14ac:dyDescent="0.3">
      <c r="A72" s="19" t="s">
        <v>69</v>
      </c>
      <c r="B72" s="20">
        <v>41</v>
      </c>
      <c r="C72" s="16">
        <v>0</v>
      </c>
      <c r="D72" s="16">
        <v>0.43</v>
      </c>
      <c r="E72" s="16">
        <v>5</v>
      </c>
      <c r="F72" s="16">
        <v>5</v>
      </c>
      <c r="G72" s="16">
        <v>5</v>
      </c>
      <c r="H72" s="16">
        <v>5</v>
      </c>
      <c r="I72" s="16">
        <v>5</v>
      </c>
    </row>
    <row r="73" spans="1:9" ht="16.5" thickTop="1" thickBot="1" x14ac:dyDescent="0.3">
      <c r="A73" s="11" t="s">
        <v>70</v>
      </c>
      <c r="B73" s="12">
        <v>41</v>
      </c>
      <c r="C73" s="13">
        <v>493.08</v>
      </c>
      <c r="D73" s="13">
        <v>1659.1</v>
      </c>
      <c r="E73" s="13">
        <v>1150</v>
      </c>
      <c r="F73" s="13">
        <v>2550</v>
      </c>
      <c r="G73" s="13">
        <v>2200</v>
      </c>
      <c r="H73" s="13">
        <v>2200</v>
      </c>
      <c r="I73" s="13">
        <v>2200</v>
      </c>
    </row>
    <row r="74" spans="1:9" ht="16.5" thickTop="1" thickBot="1" x14ac:dyDescent="0.3">
      <c r="A74" s="21" t="s">
        <v>71</v>
      </c>
      <c r="B74" s="22">
        <v>41</v>
      </c>
      <c r="C74" s="23">
        <v>493.08</v>
      </c>
      <c r="D74" s="23">
        <f>D76+D77+D78</f>
        <v>1659.1000000000001</v>
      </c>
      <c r="E74" s="23">
        <v>1150</v>
      </c>
      <c r="F74" s="23">
        <f>F75+F76+F77+F78</f>
        <v>2550</v>
      </c>
      <c r="G74" s="23">
        <f>G75+G76+G77+G78</f>
        <v>2200</v>
      </c>
      <c r="H74" s="23">
        <f>H75+H76+H77+H78</f>
        <v>2200</v>
      </c>
      <c r="I74" s="23">
        <f>I75+I76+I77+I78</f>
        <v>2200</v>
      </c>
    </row>
    <row r="75" spans="1:9" ht="16.5" thickTop="1" thickBot="1" x14ac:dyDescent="0.3">
      <c r="A75" s="14" t="s">
        <v>72</v>
      </c>
      <c r="B75" s="15">
        <v>41</v>
      </c>
      <c r="C75" s="18">
        <v>0</v>
      </c>
      <c r="D75" s="18">
        <v>0</v>
      </c>
      <c r="E75" s="18">
        <v>50</v>
      </c>
      <c r="F75" s="18">
        <v>50</v>
      </c>
      <c r="G75" s="18">
        <v>50</v>
      </c>
      <c r="H75" s="18">
        <v>50</v>
      </c>
      <c r="I75" s="18">
        <v>50</v>
      </c>
    </row>
    <row r="76" spans="1:9" ht="16.5" thickTop="1" thickBot="1" x14ac:dyDescent="0.3">
      <c r="A76" s="14" t="s">
        <v>73</v>
      </c>
      <c r="B76" s="15">
        <v>41</v>
      </c>
      <c r="C76" s="18">
        <v>431.94</v>
      </c>
      <c r="D76" s="18">
        <v>1628.19</v>
      </c>
      <c r="E76" s="18">
        <v>900</v>
      </c>
      <c r="F76" s="18">
        <v>2300</v>
      </c>
      <c r="G76" s="18">
        <v>2000</v>
      </c>
      <c r="H76" s="18">
        <v>2000</v>
      </c>
      <c r="I76" s="18">
        <v>2000</v>
      </c>
    </row>
    <row r="77" spans="1:9" ht="16.5" thickTop="1" thickBot="1" x14ac:dyDescent="0.3">
      <c r="A77" s="24" t="s">
        <v>74</v>
      </c>
      <c r="B77" s="15">
        <v>41</v>
      </c>
      <c r="C77" s="18">
        <v>37.54</v>
      </c>
      <c r="D77" s="18">
        <v>13.21</v>
      </c>
      <c r="E77" s="18">
        <v>100</v>
      </c>
      <c r="F77" s="18">
        <v>100</v>
      </c>
      <c r="G77" s="18">
        <v>100</v>
      </c>
      <c r="H77" s="18">
        <v>100</v>
      </c>
      <c r="I77" s="18">
        <v>100</v>
      </c>
    </row>
    <row r="78" spans="1:9" ht="16.5" thickTop="1" thickBot="1" x14ac:dyDescent="0.3">
      <c r="A78" s="24" t="s">
        <v>75</v>
      </c>
      <c r="B78" s="15">
        <v>41</v>
      </c>
      <c r="C78" s="18">
        <v>23.6</v>
      </c>
      <c r="D78" s="18">
        <v>17.7</v>
      </c>
      <c r="E78" s="18">
        <v>100</v>
      </c>
      <c r="F78" s="18">
        <v>100</v>
      </c>
      <c r="G78" s="18">
        <v>50</v>
      </c>
      <c r="H78" s="18">
        <v>50</v>
      </c>
      <c r="I78" s="18">
        <v>50</v>
      </c>
    </row>
    <row r="79" spans="1:9" ht="16.5" thickTop="1" thickBot="1" x14ac:dyDescent="0.3">
      <c r="A79" s="26" t="s">
        <v>76</v>
      </c>
      <c r="B79" s="9"/>
      <c r="C79" s="10">
        <v>2748.5</v>
      </c>
      <c r="D79" s="10">
        <v>1158.8599999999999</v>
      </c>
      <c r="E79" s="10">
        <v>2225</v>
      </c>
      <c r="F79" s="10">
        <v>2915</v>
      </c>
      <c r="G79" s="10">
        <v>2345</v>
      </c>
      <c r="H79" s="10">
        <v>2345</v>
      </c>
      <c r="I79" s="10">
        <v>2345</v>
      </c>
    </row>
    <row r="80" spans="1:9" ht="16.5" thickTop="1" thickBot="1" x14ac:dyDescent="0.3">
      <c r="A80" s="11" t="s">
        <v>77</v>
      </c>
      <c r="B80" s="12"/>
      <c r="C80" s="13">
        <v>2748.5</v>
      </c>
      <c r="D80" s="13">
        <v>1158.8599999999999</v>
      </c>
      <c r="E80" s="13">
        <v>2225</v>
      </c>
      <c r="F80" s="13">
        <v>2915</v>
      </c>
      <c r="G80" s="13">
        <v>2345</v>
      </c>
      <c r="H80" s="13">
        <v>2345</v>
      </c>
      <c r="I80" s="13">
        <v>2345</v>
      </c>
    </row>
    <row r="81" spans="1:9" ht="16.5" thickTop="1" thickBot="1" x14ac:dyDescent="0.3">
      <c r="A81" s="21" t="s">
        <v>78</v>
      </c>
      <c r="B81" s="22"/>
      <c r="C81" s="23">
        <f>C82+C89+C92</f>
        <v>2748.5</v>
      </c>
      <c r="D81" s="23">
        <f>D82+D92</f>
        <v>1158.8600000000001</v>
      </c>
      <c r="E81" s="23">
        <f>E82+E87+E88+E89+E92</f>
        <v>2225</v>
      </c>
      <c r="F81" s="23">
        <f>F82+F87+F88+F89+F92</f>
        <v>2915</v>
      </c>
      <c r="G81" s="23">
        <f>G82+G87+G88+G89+G92</f>
        <v>2345</v>
      </c>
      <c r="H81" s="23">
        <f>H82+H87+H88+H89+H92</f>
        <v>2345</v>
      </c>
      <c r="I81" s="23">
        <f>I82+I87+I88+I89+I92</f>
        <v>2345</v>
      </c>
    </row>
    <row r="82" spans="1:9" ht="16.5" thickTop="1" thickBot="1" x14ac:dyDescent="0.3">
      <c r="A82" s="14" t="s">
        <v>79</v>
      </c>
      <c r="B82" s="15"/>
      <c r="C82" s="18">
        <v>576.4</v>
      </c>
      <c r="D82" s="18">
        <v>526.86</v>
      </c>
      <c r="E82" s="18">
        <v>650</v>
      </c>
      <c r="F82" s="18">
        <f>F83+F85+F86</f>
        <v>2040</v>
      </c>
      <c r="G82" s="18">
        <v>700</v>
      </c>
      <c r="H82" s="18">
        <v>700</v>
      </c>
      <c r="I82" s="18">
        <v>700</v>
      </c>
    </row>
    <row r="83" spans="1:9" ht="16.5" thickTop="1" thickBot="1" x14ac:dyDescent="0.3">
      <c r="A83" s="19" t="s">
        <v>80</v>
      </c>
      <c r="B83" s="36">
        <v>111</v>
      </c>
      <c r="C83" s="16">
        <v>568.29999999999995</v>
      </c>
      <c r="D83" s="16">
        <v>526.86</v>
      </c>
      <c r="E83" s="16">
        <v>600</v>
      </c>
      <c r="F83" s="16">
        <v>1690</v>
      </c>
      <c r="G83" s="16">
        <v>600</v>
      </c>
      <c r="H83" s="16">
        <v>600</v>
      </c>
      <c r="I83" s="16">
        <v>600</v>
      </c>
    </row>
    <row r="84" spans="1:9" ht="16.5" thickTop="1" thickBot="1" x14ac:dyDescent="0.3">
      <c r="A84" s="19" t="s">
        <v>81</v>
      </c>
      <c r="B84" s="36">
        <v>111</v>
      </c>
      <c r="C84" s="16">
        <v>0</v>
      </c>
      <c r="D84" s="16">
        <v>0</v>
      </c>
      <c r="E84" s="16">
        <v>0</v>
      </c>
      <c r="F84" s="16">
        <v>0</v>
      </c>
      <c r="G84" s="16">
        <v>0</v>
      </c>
      <c r="H84" s="16">
        <v>0</v>
      </c>
      <c r="I84" s="16">
        <v>0</v>
      </c>
    </row>
    <row r="85" spans="1:9" ht="16.5" thickTop="1" thickBot="1" x14ac:dyDescent="0.3">
      <c r="A85" s="19" t="s">
        <v>82</v>
      </c>
      <c r="B85" s="36">
        <v>111</v>
      </c>
      <c r="C85" s="16">
        <v>8.1</v>
      </c>
      <c r="D85" s="16">
        <v>0</v>
      </c>
      <c r="E85" s="16">
        <v>50</v>
      </c>
      <c r="F85" s="16">
        <v>50</v>
      </c>
      <c r="G85" s="16">
        <v>0</v>
      </c>
      <c r="H85" s="16">
        <v>0</v>
      </c>
      <c r="I85" s="16">
        <v>0</v>
      </c>
    </row>
    <row r="86" spans="1:9" ht="16.5" thickTop="1" thickBot="1" x14ac:dyDescent="0.3">
      <c r="A86" s="19" t="s">
        <v>366</v>
      </c>
      <c r="B86" s="36">
        <v>111</v>
      </c>
      <c r="C86" s="16">
        <v>0</v>
      </c>
      <c r="D86" s="16">
        <v>0</v>
      </c>
      <c r="E86" s="16">
        <v>0</v>
      </c>
      <c r="F86" s="16">
        <v>300</v>
      </c>
      <c r="G86" s="16">
        <v>100</v>
      </c>
      <c r="H86" s="16">
        <v>100</v>
      </c>
      <c r="I86" s="16">
        <v>100</v>
      </c>
    </row>
    <row r="87" spans="1:9" ht="16.5" thickTop="1" thickBot="1" x14ac:dyDescent="0.3">
      <c r="A87" s="14" t="s">
        <v>83</v>
      </c>
      <c r="B87" s="36" t="s">
        <v>84</v>
      </c>
      <c r="C87" s="18">
        <v>0</v>
      </c>
      <c r="D87" s="18">
        <v>0</v>
      </c>
      <c r="E87" s="18">
        <v>100</v>
      </c>
      <c r="F87" s="18">
        <v>100</v>
      </c>
      <c r="G87" s="18">
        <v>100</v>
      </c>
      <c r="H87" s="18">
        <v>100</v>
      </c>
      <c r="I87" s="18">
        <v>100</v>
      </c>
    </row>
    <row r="88" spans="1:9" ht="16.5" thickTop="1" thickBot="1" x14ac:dyDescent="0.3">
      <c r="A88" s="14" t="s">
        <v>83</v>
      </c>
      <c r="B88" s="36" t="s">
        <v>85</v>
      </c>
      <c r="C88" s="18">
        <v>0</v>
      </c>
      <c r="D88" s="18">
        <v>0</v>
      </c>
      <c r="E88" s="18">
        <v>40</v>
      </c>
      <c r="F88" s="18">
        <v>40</v>
      </c>
      <c r="G88" s="18">
        <v>40</v>
      </c>
      <c r="H88" s="18">
        <v>40</v>
      </c>
      <c r="I88" s="18">
        <v>40</v>
      </c>
    </row>
    <row r="89" spans="1:9" ht="16.5" thickTop="1" thickBot="1" x14ac:dyDescent="0.3">
      <c r="A89" s="33" t="s">
        <v>86</v>
      </c>
      <c r="B89" s="36" t="s">
        <v>87</v>
      </c>
      <c r="C89" s="18">
        <v>1600</v>
      </c>
      <c r="D89" s="18">
        <v>0</v>
      </c>
      <c r="E89" s="18">
        <v>700</v>
      </c>
      <c r="F89" s="18">
        <v>0</v>
      </c>
      <c r="G89" s="18">
        <v>700</v>
      </c>
      <c r="H89" s="18">
        <v>700</v>
      </c>
      <c r="I89" s="18">
        <v>700</v>
      </c>
    </row>
    <row r="90" spans="1:9" ht="16.5" thickTop="1" thickBot="1" x14ac:dyDescent="0.3">
      <c r="A90" s="19" t="s">
        <v>88</v>
      </c>
      <c r="B90" s="36" t="s">
        <v>87</v>
      </c>
      <c r="C90" s="16">
        <v>900</v>
      </c>
      <c r="D90" s="16">
        <v>0</v>
      </c>
      <c r="E90" s="16">
        <v>350</v>
      </c>
      <c r="F90" s="16">
        <v>0</v>
      </c>
      <c r="G90" s="16">
        <v>350</v>
      </c>
      <c r="H90" s="16">
        <v>350</v>
      </c>
      <c r="I90" s="16">
        <v>350</v>
      </c>
    </row>
    <row r="91" spans="1:9" ht="16.5" thickTop="1" thickBot="1" x14ac:dyDescent="0.3">
      <c r="A91" s="19" t="s">
        <v>89</v>
      </c>
      <c r="B91" s="36" t="s">
        <v>87</v>
      </c>
      <c r="C91" s="16">
        <v>700</v>
      </c>
      <c r="D91" s="16">
        <v>0</v>
      </c>
      <c r="E91" s="16">
        <v>350</v>
      </c>
      <c r="F91" s="16">
        <v>0</v>
      </c>
      <c r="G91" s="16">
        <v>350</v>
      </c>
      <c r="H91" s="16">
        <v>350</v>
      </c>
      <c r="I91" s="16">
        <v>350</v>
      </c>
    </row>
    <row r="92" spans="1:9" ht="16.5" thickTop="1" thickBot="1" x14ac:dyDescent="0.3">
      <c r="A92" s="24" t="s">
        <v>90</v>
      </c>
      <c r="B92" s="36">
        <v>111</v>
      </c>
      <c r="C92" s="18">
        <v>572.1</v>
      </c>
      <c r="D92" s="18">
        <v>632</v>
      </c>
      <c r="E92" s="18">
        <v>735</v>
      </c>
      <c r="F92" s="18">
        <v>735</v>
      </c>
      <c r="G92" s="18">
        <f>G93+G94+G96+G95+G97+G98</f>
        <v>805</v>
      </c>
      <c r="H92" s="18">
        <f>H93+H94+H96+H95+H97+H98</f>
        <v>805</v>
      </c>
      <c r="I92" s="18">
        <f>I93+I94+I96+I95+I97+I98</f>
        <v>805</v>
      </c>
    </row>
    <row r="93" spans="1:9" ht="16.5" thickTop="1" thickBot="1" x14ac:dyDescent="0.3">
      <c r="A93" s="19" t="s">
        <v>91</v>
      </c>
      <c r="B93" s="36">
        <v>111</v>
      </c>
      <c r="C93" s="16">
        <v>306.89999999999998</v>
      </c>
      <c r="D93" s="16">
        <v>358.53</v>
      </c>
      <c r="E93" s="16">
        <v>350</v>
      </c>
      <c r="F93" s="16">
        <v>350</v>
      </c>
      <c r="G93" s="16">
        <v>400</v>
      </c>
      <c r="H93" s="16">
        <v>400</v>
      </c>
      <c r="I93" s="16">
        <v>400</v>
      </c>
    </row>
    <row r="94" spans="1:9" ht="16.5" thickTop="1" thickBot="1" x14ac:dyDescent="0.3">
      <c r="A94" s="19" t="s">
        <v>92</v>
      </c>
      <c r="B94" s="36">
        <v>111</v>
      </c>
      <c r="C94" s="16">
        <v>14.26</v>
      </c>
      <c r="D94" s="16">
        <v>13.95</v>
      </c>
      <c r="E94" s="16">
        <v>50</v>
      </c>
      <c r="F94" s="16">
        <v>50</v>
      </c>
      <c r="G94" s="16">
        <v>50</v>
      </c>
      <c r="H94" s="16">
        <v>50</v>
      </c>
      <c r="I94" s="16">
        <v>50</v>
      </c>
    </row>
    <row r="95" spans="1:9" ht="16.5" thickTop="1" thickBot="1" x14ac:dyDescent="0.3">
      <c r="A95" s="19" t="s">
        <v>93</v>
      </c>
      <c r="B95" s="36">
        <v>111</v>
      </c>
      <c r="C95" s="19">
        <v>30.84</v>
      </c>
      <c r="D95" s="19">
        <v>30.81</v>
      </c>
      <c r="E95" s="16">
        <v>35</v>
      </c>
      <c r="F95" s="16">
        <v>35</v>
      </c>
      <c r="G95" s="16">
        <v>35</v>
      </c>
      <c r="H95" s="16">
        <v>35</v>
      </c>
      <c r="I95" s="16">
        <v>35</v>
      </c>
    </row>
    <row r="96" spans="1:9" ht="16.5" thickTop="1" thickBot="1" x14ac:dyDescent="0.3">
      <c r="A96" s="19" t="s">
        <v>94</v>
      </c>
      <c r="B96" s="36">
        <v>111</v>
      </c>
      <c r="C96" s="16">
        <v>108.9</v>
      </c>
      <c r="D96" s="16">
        <v>106.59</v>
      </c>
      <c r="E96" s="16">
        <v>110</v>
      </c>
      <c r="F96" s="16">
        <v>110</v>
      </c>
      <c r="G96" s="16">
        <v>110</v>
      </c>
      <c r="H96" s="16">
        <v>110</v>
      </c>
      <c r="I96" s="16">
        <v>110</v>
      </c>
    </row>
    <row r="97" spans="1:9" ht="16.5" thickTop="1" thickBot="1" x14ac:dyDescent="0.3">
      <c r="A97" s="19" t="s">
        <v>95</v>
      </c>
      <c r="B97" s="36">
        <v>111</v>
      </c>
      <c r="C97" s="16">
        <v>90</v>
      </c>
      <c r="D97" s="16">
        <v>99.32</v>
      </c>
      <c r="E97" s="16">
        <v>90</v>
      </c>
      <c r="F97" s="16">
        <v>90</v>
      </c>
      <c r="G97" s="16">
        <v>110</v>
      </c>
      <c r="H97" s="16">
        <v>110</v>
      </c>
      <c r="I97" s="16">
        <v>110</v>
      </c>
    </row>
    <row r="98" spans="1:9" ht="16.5" thickTop="1" thickBot="1" x14ac:dyDescent="0.3">
      <c r="A98" s="19" t="s">
        <v>96</v>
      </c>
      <c r="B98" s="36">
        <v>111</v>
      </c>
      <c r="C98" s="16">
        <v>21.2</v>
      </c>
      <c r="D98" s="16">
        <v>22.8</v>
      </c>
      <c r="E98" s="16">
        <v>100</v>
      </c>
      <c r="F98" s="16">
        <v>100</v>
      </c>
      <c r="G98" s="16">
        <v>100</v>
      </c>
      <c r="H98" s="16">
        <v>100</v>
      </c>
      <c r="I98" s="16">
        <v>100</v>
      </c>
    </row>
    <row r="99" spans="1:9" ht="16.5" thickTop="1" thickBot="1" x14ac:dyDescent="0.3">
      <c r="A99" s="19"/>
      <c r="B99" s="37"/>
      <c r="C99" s="19"/>
      <c r="D99" s="19"/>
      <c r="E99" s="16"/>
      <c r="F99" s="16"/>
      <c r="G99" s="16"/>
      <c r="H99" s="16"/>
      <c r="I99" s="16"/>
    </row>
    <row r="100" spans="1:9" ht="16.5" thickTop="1" thickBot="1" x14ac:dyDescent="0.3">
      <c r="A100" s="19"/>
      <c r="B100" s="20"/>
      <c r="C100" s="19"/>
      <c r="D100" s="19"/>
      <c r="E100" s="16"/>
      <c r="F100" s="16"/>
      <c r="G100" s="16"/>
      <c r="H100" s="16"/>
      <c r="I100" s="16"/>
    </row>
    <row r="101" spans="1:9" ht="15.75" thickTop="1" x14ac:dyDescent="0.25"/>
    <row r="103" spans="1:9" x14ac:dyDescent="0.25">
      <c r="A103" t="s">
        <v>469</v>
      </c>
    </row>
    <row r="104" spans="1:9" x14ac:dyDescent="0.25">
      <c r="A104" t="s">
        <v>478</v>
      </c>
    </row>
    <row r="105" spans="1:9" x14ac:dyDescent="0.25">
      <c r="A105" t="s">
        <v>479</v>
      </c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P480"/>
  <sheetViews>
    <sheetView topLeftCell="A331" zoomScale="68" zoomScaleNormal="68" workbookViewId="0">
      <selection activeCell="V348" sqref="V348"/>
    </sheetView>
  </sheetViews>
  <sheetFormatPr defaultRowHeight="15" x14ac:dyDescent="0.25"/>
  <cols>
    <col min="1" max="1" width="20" customWidth="1"/>
    <col min="2" max="2" width="5" style="56" customWidth="1"/>
    <col min="3" max="3" width="70.42578125" customWidth="1"/>
    <col min="4" max="4" width="9.140625" style="56"/>
    <col min="5" max="8" width="12" style="79" customWidth="1"/>
    <col min="9" max="9" width="12" style="105" customWidth="1"/>
    <col min="10" max="10" width="11" style="105" customWidth="1"/>
    <col min="11" max="11" width="10.7109375" style="105" customWidth="1"/>
  </cols>
  <sheetData>
    <row r="1" spans="1:11" ht="27.75" x14ac:dyDescent="0.4">
      <c r="C1" s="1" t="s">
        <v>475</v>
      </c>
    </row>
    <row r="3" spans="1:11" ht="6.75" customHeight="1" thickBot="1" x14ac:dyDescent="0.3"/>
    <row r="4" spans="1:11" ht="47.25" customHeight="1" thickTop="1" thickBot="1" x14ac:dyDescent="0.3">
      <c r="A4" s="179" t="s">
        <v>99</v>
      </c>
      <c r="B4" s="179"/>
      <c r="C4" s="179" t="s">
        <v>368</v>
      </c>
      <c r="D4" s="179" t="s">
        <v>1</v>
      </c>
      <c r="E4" s="180" t="s">
        <v>97</v>
      </c>
      <c r="F4" s="180" t="s">
        <v>361</v>
      </c>
      <c r="G4" s="180" t="s">
        <v>367</v>
      </c>
      <c r="H4" s="180" t="s">
        <v>363</v>
      </c>
      <c r="I4" s="180" t="s">
        <v>2</v>
      </c>
      <c r="J4" s="180" t="s">
        <v>98</v>
      </c>
      <c r="K4" s="180" t="s">
        <v>364</v>
      </c>
    </row>
    <row r="5" spans="1:11" ht="16.5" thickTop="1" thickBot="1" x14ac:dyDescent="0.3">
      <c r="A5" s="188"/>
      <c r="B5" s="189"/>
      <c r="C5" s="183" t="s">
        <v>220</v>
      </c>
      <c r="D5" s="184"/>
      <c r="E5" s="185">
        <v>65586.83</v>
      </c>
      <c r="F5" s="187">
        <f>F6+F125+F131+F204+F214+F229+F232+F244+F251+F266+F292+F297+F304+F317+F320+F346+F356+F377+F415+F423+F454</f>
        <v>69297.02</v>
      </c>
      <c r="G5" s="186">
        <f>G6+G125+G131+G204+G214+G229+G232+G244+G251+G266+G292+G297+G304+G317+G320+G341+G346+G356+G377+G415+G423+G448+G451+G454+G474</f>
        <v>86540</v>
      </c>
      <c r="H5" s="187">
        <f>H6+H125+H131+H204+H214+H229+H232+H244+H251+H266+H292+H297+H304+H317+H320+H341+H346+H356+H377+H415+H423+H448+H451+H454+H473</f>
        <v>97790</v>
      </c>
      <c r="I5" s="186">
        <f>I6+I125+I131+I204+I214+I229+I232+I244+I251+I266+I292+I297+I304+I317+I320+I341+I346+I356+I377+I415+I423+I448+I451+I454+I473</f>
        <v>106165</v>
      </c>
      <c r="J5" s="186">
        <f>J6+J125+J131+J204+J214+J229+J232+J244+J251+J266+J292+J297+J304+J317+J320+J341+J346+J356+J377+J415+J423+J448+J451+J454+J473</f>
        <v>110415</v>
      </c>
      <c r="K5" s="186">
        <f>K6+K125+K131+K204+K214+K229+K232+K244+K251+K266+K292+K297+K304+K317+K320+K341+K346+K356+K377+K415+K423+K448+K451+K454+K473</f>
        <v>114215</v>
      </c>
    </row>
    <row r="6" spans="1:11" ht="16.5" thickTop="1" thickBot="1" x14ac:dyDescent="0.3">
      <c r="A6" s="44" t="s">
        <v>101</v>
      </c>
      <c r="B6" s="51"/>
      <c r="C6" s="221" t="s">
        <v>254</v>
      </c>
      <c r="D6" s="222"/>
      <c r="E6" s="80">
        <v>44371.3</v>
      </c>
      <c r="F6" s="80">
        <f t="shared" ref="F6:K6" si="0">F7+F12+F27+F32+F45+F70+F74+F80+F112+F119</f>
        <v>50188.82</v>
      </c>
      <c r="G6" s="99">
        <f t="shared" si="0"/>
        <v>56645</v>
      </c>
      <c r="H6" s="80">
        <f t="shared" si="0"/>
        <v>58550</v>
      </c>
      <c r="I6" s="99">
        <f t="shared" si="0"/>
        <v>64280</v>
      </c>
      <c r="J6" s="99">
        <f t="shared" si="0"/>
        <v>68030</v>
      </c>
      <c r="K6" s="99">
        <f t="shared" si="0"/>
        <v>71330</v>
      </c>
    </row>
    <row r="7" spans="1:11" ht="16.5" thickTop="1" thickBot="1" x14ac:dyDescent="0.3">
      <c r="A7" s="52"/>
      <c r="B7" s="52"/>
      <c r="C7" s="53" t="s">
        <v>107</v>
      </c>
      <c r="D7" s="52">
        <v>41</v>
      </c>
      <c r="E7" s="81">
        <v>23777.360000000001</v>
      </c>
      <c r="F7" s="81">
        <v>25736.560000000001</v>
      </c>
      <c r="G7" s="100">
        <v>29000</v>
      </c>
      <c r="H7" s="81">
        <f>H9+H10+H11</f>
        <v>29000</v>
      </c>
      <c r="I7" s="100">
        <v>33250</v>
      </c>
      <c r="J7" s="100">
        <v>37000</v>
      </c>
      <c r="K7" s="100">
        <v>40300</v>
      </c>
    </row>
    <row r="8" spans="1:11" s="5" customFormat="1" ht="16.5" thickTop="1" thickBot="1" x14ac:dyDescent="0.3">
      <c r="A8" s="45"/>
      <c r="B8" s="45" t="s">
        <v>103</v>
      </c>
      <c r="C8" s="46" t="s">
        <v>102</v>
      </c>
      <c r="D8" s="45">
        <v>41</v>
      </c>
      <c r="E8" s="86">
        <v>23777.360000000001</v>
      </c>
      <c r="F8" s="86">
        <v>25736.560000000001</v>
      </c>
      <c r="G8" s="96">
        <v>29000</v>
      </c>
      <c r="H8" s="86">
        <v>29000</v>
      </c>
      <c r="I8" s="96">
        <v>33250</v>
      </c>
      <c r="J8" s="96">
        <f>J9+J10+J11</f>
        <v>37000</v>
      </c>
      <c r="K8" s="96">
        <f>K9+K10+K11</f>
        <v>40300</v>
      </c>
    </row>
    <row r="9" spans="1:11" ht="16.5" thickTop="1" thickBot="1" x14ac:dyDescent="0.3">
      <c r="A9" s="45"/>
      <c r="B9" s="45"/>
      <c r="C9" s="49" t="s">
        <v>374</v>
      </c>
      <c r="D9" s="48">
        <v>41</v>
      </c>
      <c r="E9" s="82">
        <v>0</v>
      </c>
      <c r="F9" s="82">
        <v>0</v>
      </c>
      <c r="G9" s="97">
        <v>0</v>
      </c>
      <c r="H9" s="82">
        <v>15000</v>
      </c>
      <c r="I9" s="97">
        <v>19000</v>
      </c>
      <c r="J9" s="97">
        <v>21000</v>
      </c>
      <c r="K9" s="97">
        <v>23000</v>
      </c>
    </row>
    <row r="10" spans="1:11" ht="16.5" thickTop="1" thickBot="1" x14ac:dyDescent="0.3">
      <c r="A10" s="45"/>
      <c r="B10" s="45"/>
      <c r="C10" s="49" t="s">
        <v>375</v>
      </c>
      <c r="D10" s="48">
        <v>41</v>
      </c>
      <c r="E10" s="82">
        <v>0</v>
      </c>
      <c r="F10" s="82">
        <v>0</v>
      </c>
      <c r="G10" s="97">
        <v>0</v>
      </c>
      <c r="H10" s="82">
        <v>710</v>
      </c>
      <c r="I10" s="97">
        <v>750</v>
      </c>
      <c r="J10" s="97">
        <v>1000</v>
      </c>
      <c r="K10" s="97">
        <v>1300</v>
      </c>
    </row>
    <row r="11" spans="1:11" ht="16.5" thickTop="1" thickBot="1" x14ac:dyDescent="0.3">
      <c r="A11" s="45"/>
      <c r="B11" s="45"/>
      <c r="C11" s="49" t="s">
        <v>376</v>
      </c>
      <c r="D11" s="48">
        <v>41</v>
      </c>
      <c r="E11" s="82">
        <v>0</v>
      </c>
      <c r="F11" s="82">
        <v>0</v>
      </c>
      <c r="G11" s="97">
        <v>0</v>
      </c>
      <c r="H11" s="82">
        <v>13290</v>
      </c>
      <c r="I11" s="97">
        <v>13500</v>
      </c>
      <c r="J11" s="97">
        <v>15000</v>
      </c>
      <c r="K11" s="97">
        <v>16000</v>
      </c>
    </row>
    <row r="12" spans="1:11" ht="16.5" thickTop="1" thickBot="1" x14ac:dyDescent="0.3">
      <c r="A12" s="52"/>
      <c r="B12" s="52"/>
      <c r="C12" s="53" t="s">
        <v>104</v>
      </c>
      <c r="D12" s="52">
        <v>41</v>
      </c>
      <c r="E12" s="81">
        <v>8548.85</v>
      </c>
      <c r="F12" s="81">
        <f>F13+F17+F21+F22+F23+F24+F25+F26</f>
        <v>9350.14</v>
      </c>
      <c r="G12" s="100">
        <v>9870</v>
      </c>
      <c r="H12" s="81">
        <f>H13+H17+H21+H22+H23+H24+H25+H26</f>
        <v>9920</v>
      </c>
      <c r="I12" s="100">
        <f>I13+I17+I21+I22+I23+I24+I25+I26</f>
        <v>11140</v>
      </c>
      <c r="J12" s="100">
        <f>J13+J17+J21+J22+J23+J24+J25+J26</f>
        <v>11140</v>
      </c>
      <c r="K12" s="100">
        <f>K13+K17+K21+K22+K23+K24+K25+K26</f>
        <v>11140</v>
      </c>
    </row>
    <row r="13" spans="1:11" s="5" customFormat="1" ht="16.5" thickTop="1" thickBot="1" x14ac:dyDescent="0.3">
      <c r="A13" s="45"/>
      <c r="B13" s="45" t="s">
        <v>105</v>
      </c>
      <c r="C13" s="63" t="s">
        <v>108</v>
      </c>
      <c r="D13" s="45">
        <v>41</v>
      </c>
      <c r="E13" s="86">
        <v>958.21</v>
      </c>
      <c r="F13" s="86">
        <v>992.11</v>
      </c>
      <c r="G13" s="96">
        <v>1120</v>
      </c>
      <c r="H13" s="86">
        <v>1120</v>
      </c>
      <c r="I13" s="96">
        <v>1300</v>
      </c>
      <c r="J13" s="96">
        <v>1300</v>
      </c>
      <c r="K13" s="96">
        <v>1300</v>
      </c>
    </row>
    <row r="14" spans="1:11" ht="16.5" thickTop="1" thickBot="1" x14ac:dyDescent="0.3">
      <c r="A14" s="45"/>
      <c r="B14" s="45"/>
      <c r="C14" s="47" t="s">
        <v>377</v>
      </c>
      <c r="D14" s="48">
        <v>41</v>
      </c>
      <c r="E14" s="82">
        <v>0</v>
      </c>
      <c r="F14" s="82">
        <v>0</v>
      </c>
      <c r="G14" s="97">
        <v>0</v>
      </c>
      <c r="H14" s="82">
        <v>50</v>
      </c>
      <c r="I14" s="97">
        <v>50</v>
      </c>
      <c r="J14" s="97">
        <v>50</v>
      </c>
      <c r="K14" s="97">
        <v>50</v>
      </c>
    </row>
    <row r="15" spans="1:11" ht="16.5" thickTop="1" thickBot="1" x14ac:dyDescent="0.3">
      <c r="A15" s="45"/>
      <c r="B15" s="45"/>
      <c r="C15" s="47" t="s">
        <v>378</v>
      </c>
      <c r="D15" s="48">
        <v>41</v>
      </c>
      <c r="E15" s="82">
        <v>0</v>
      </c>
      <c r="F15" s="82">
        <v>0</v>
      </c>
      <c r="G15" s="97">
        <v>0</v>
      </c>
      <c r="H15" s="82">
        <v>1020</v>
      </c>
      <c r="I15" s="97">
        <v>1200</v>
      </c>
      <c r="J15" s="97">
        <v>1200</v>
      </c>
      <c r="K15" s="97">
        <v>1200</v>
      </c>
    </row>
    <row r="16" spans="1:11" ht="16.5" thickTop="1" thickBot="1" x14ac:dyDescent="0.3">
      <c r="A16" s="45"/>
      <c r="B16" s="45"/>
      <c r="C16" s="47" t="s">
        <v>379</v>
      </c>
      <c r="D16" s="48">
        <v>41</v>
      </c>
      <c r="E16" s="82">
        <v>0</v>
      </c>
      <c r="F16" s="82">
        <v>0</v>
      </c>
      <c r="G16" s="97">
        <v>0</v>
      </c>
      <c r="H16" s="82">
        <v>50</v>
      </c>
      <c r="I16" s="97">
        <v>50</v>
      </c>
      <c r="J16" s="97">
        <v>50</v>
      </c>
      <c r="K16" s="97">
        <v>50</v>
      </c>
    </row>
    <row r="17" spans="1:11" s="5" customFormat="1" ht="16.5" thickTop="1" thickBot="1" x14ac:dyDescent="0.3">
      <c r="A17" s="45"/>
      <c r="B17" s="45" t="s">
        <v>106</v>
      </c>
      <c r="C17" s="46" t="s">
        <v>109</v>
      </c>
      <c r="D17" s="45">
        <v>41</v>
      </c>
      <c r="E17" s="86">
        <v>1494.02</v>
      </c>
      <c r="F17" s="86">
        <v>1633.81</v>
      </c>
      <c r="G17" s="96">
        <v>1800</v>
      </c>
      <c r="H17" s="86">
        <v>1850</v>
      </c>
      <c r="I17" s="96">
        <v>2100</v>
      </c>
      <c r="J17" s="96">
        <v>2100</v>
      </c>
      <c r="K17" s="96">
        <v>2100</v>
      </c>
    </row>
    <row r="18" spans="1:11" ht="16.5" thickTop="1" thickBot="1" x14ac:dyDescent="0.3">
      <c r="A18" s="45"/>
      <c r="B18" s="45"/>
      <c r="C18" s="49" t="s">
        <v>380</v>
      </c>
      <c r="D18" s="48">
        <v>41</v>
      </c>
      <c r="E18" s="82">
        <v>0</v>
      </c>
      <c r="F18" s="82">
        <v>0</v>
      </c>
      <c r="G18" s="97">
        <v>0</v>
      </c>
      <c r="H18" s="82">
        <v>1750</v>
      </c>
      <c r="I18" s="97">
        <v>2000</v>
      </c>
      <c r="J18" s="97">
        <v>2000</v>
      </c>
      <c r="K18" s="97">
        <v>2000</v>
      </c>
    </row>
    <row r="19" spans="1:11" ht="16.5" thickTop="1" thickBot="1" x14ac:dyDescent="0.3">
      <c r="A19" s="45"/>
      <c r="B19" s="45"/>
      <c r="C19" s="49" t="s">
        <v>381</v>
      </c>
      <c r="D19" s="48">
        <v>41</v>
      </c>
      <c r="E19" s="82">
        <v>0</v>
      </c>
      <c r="F19" s="82">
        <v>0</v>
      </c>
      <c r="G19" s="97">
        <v>0</v>
      </c>
      <c r="H19" s="82">
        <v>50</v>
      </c>
      <c r="I19" s="97">
        <v>50</v>
      </c>
      <c r="J19" s="97">
        <v>50</v>
      </c>
      <c r="K19" s="97">
        <v>50</v>
      </c>
    </row>
    <row r="20" spans="1:11" ht="16.5" thickTop="1" thickBot="1" x14ac:dyDescent="0.3">
      <c r="A20" s="45"/>
      <c r="B20" s="45"/>
      <c r="C20" s="49" t="s">
        <v>382</v>
      </c>
      <c r="D20" s="48">
        <v>41</v>
      </c>
      <c r="E20" s="82">
        <v>0</v>
      </c>
      <c r="F20" s="82">
        <v>0</v>
      </c>
      <c r="G20" s="97">
        <v>0</v>
      </c>
      <c r="H20" s="82">
        <v>50</v>
      </c>
      <c r="I20" s="97">
        <v>50</v>
      </c>
      <c r="J20" s="97">
        <v>50</v>
      </c>
      <c r="K20" s="97">
        <v>50</v>
      </c>
    </row>
    <row r="21" spans="1:11" ht="16.5" thickTop="1" thickBot="1" x14ac:dyDescent="0.3">
      <c r="A21" s="20"/>
      <c r="B21" s="15" t="s">
        <v>110</v>
      </c>
      <c r="C21" s="19" t="s">
        <v>111</v>
      </c>
      <c r="D21" s="20">
        <v>41</v>
      </c>
      <c r="E21" s="83">
        <v>332.67</v>
      </c>
      <c r="F21" s="83">
        <v>358.93</v>
      </c>
      <c r="G21" s="94">
        <v>410</v>
      </c>
      <c r="H21" s="83">
        <v>410</v>
      </c>
      <c r="I21" s="94">
        <v>450</v>
      </c>
      <c r="J21" s="94">
        <v>450</v>
      </c>
      <c r="K21" s="94">
        <v>450</v>
      </c>
    </row>
    <row r="22" spans="1:11" ht="16.5" thickTop="1" thickBot="1" x14ac:dyDescent="0.3">
      <c r="A22" s="20"/>
      <c r="B22" s="15" t="s">
        <v>112</v>
      </c>
      <c r="C22" s="19" t="s">
        <v>113</v>
      </c>
      <c r="D22" s="20">
        <v>41</v>
      </c>
      <c r="E22" s="83">
        <v>3433.38</v>
      </c>
      <c r="F22" s="83">
        <v>3795.06</v>
      </c>
      <c r="G22" s="94">
        <v>3920</v>
      </c>
      <c r="H22" s="83">
        <v>3920</v>
      </c>
      <c r="I22" s="94">
        <v>4500</v>
      </c>
      <c r="J22" s="94">
        <v>4500</v>
      </c>
      <c r="K22" s="94">
        <v>4500</v>
      </c>
    </row>
    <row r="23" spans="1:11" ht="16.5" thickTop="1" thickBot="1" x14ac:dyDescent="0.3">
      <c r="A23" s="15"/>
      <c r="B23" s="15" t="s">
        <v>114</v>
      </c>
      <c r="C23" s="19" t="s">
        <v>115</v>
      </c>
      <c r="D23" s="20">
        <v>41</v>
      </c>
      <c r="E23" s="83">
        <v>196.07</v>
      </c>
      <c r="F23" s="83">
        <v>216.96</v>
      </c>
      <c r="G23" s="94">
        <v>245</v>
      </c>
      <c r="H23" s="83">
        <v>245</v>
      </c>
      <c r="I23" s="94">
        <v>280</v>
      </c>
      <c r="J23" s="94">
        <v>280</v>
      </c>
      <c r="K23" s="94">
        <v>280</v>
      </c>
    </row>
    <row r="24" spans="1:11" ht="16.5" thickTop="1" thickBot="1" x14ac:dyDescent="0.3">
      <c r="A24" s="20"/>
      <c r="B24" s="15" t="s">
        <v>116</v>
      </c>
      <c r="C24" s="19" t="s">
        <v>117</v>
      </c>
      <c r="D24" s="20">
        <v>41</v>
      </c>
      <c r="E24" s="83">
        <v>732.04</v>
      </c>
      <c r="F24" s="83">
        <v>809.64</v>
      </c>
      <c r="G24" s="94">
        <v>830</v>
      </c>
      <c r="H24" s="83">
        <v>830</v>
      </c>
      <c r="I24" s="94">
        <v>850</v>
      </c>
      <c r="J24" s="94">
        <v>850</v>
      </c>
      <c r="K24" s="94">
        <v>850</v>
      </c>
    </row>
    <row r="25" spans="1:11" ht="16.5" thickTop="1" thickBot="1" x14ac:dyDescent="0.3">
      <c r="A25" s="20"/>
      <c r="B25" s="15" t="s">
        <v>118</v>
      </c>
      <c r="C25" s="19" t="s">
        <v>119</v>
      </c>
      <c r="D25" s="20">
        <v>41</v>
      </c>
      <c r="E25" s="83">
        <v>237.68</v>
      </c>
      <c r="F25" s="83">
        <v>256.42</v>
      </c>
      <c r="G25" s="94">
        <v>300</v>
      </c>
      <c r="H25" s="83">
        <v>300</v>
      </c>
      <c r="I25" s="94">
        <v>350</v>
      </c>
      <c r="J25" s="94">
        <v>350</v>
      </c>
      <c r="K25" s="94">
        <v>350</v>
      </c>
    </row>
    <row r="26" spans="1:11" ht="16.5" thickTop="1" thickBot="1" x14ac:dyDescent="0.3">
      <c r="A26" s="45"/>
      <c r="B26" s="45" t="s">
        <v>120</v>
      </c>
      <c r="C26" s="49" t="s">
        <v>121</v>
      </c>
      <c r="D26" s="48">
        <v>41</v>
      </c>
      <c r="E26" s="82">
        <v>1164.78</v>
      </c>
      <c r="F26" s="82">
        <v>1287.21</v>
      </c>
      <c r="G26" s="97">
        <v>1245</v>
      </c>
      <c r="H26" s="82">
        <v>1245</v>
      </c>
      <c r="I26" s="97">
        <v>1310</v>
      </c>
      <c r="J26" s="97">
        <v>1310</v>
      </c>
      <c r="K26" s="97">
        <v>1310</v>
      </c>
    </row>
    <row r="27" spans="1:11" ht="16.5" thickTop="1" thickBot="1" x14ac:dyDescent="0.3">
      <c r="A27" s="52"/>
      <c r="B27" s="52"/>
      <c r="C27" s="53" t="s">
        <v>122</v>
      </c>
      <c r="D27" s="52">
        <v>41</v>
      </c>
      <c r="E27" s="81">
        <v>1460.81</v>
      </c>
      <c r="F27" s="81">
        <v>1314.78</v>
      </c>
      <c r="G27" s="100">
        <v>1650</v>
      </c>
      <c r="H27" s="81">
        <v>1650</v>
      </c>
      <c r="I27" s="100">
        <v>1800</v>
      </c>
      <c r="J27" s="100">
        <v>1800</v>
      </c>
      <c r="K27" s="100">
        <v>1800</v>
      </c>
    </row>
    <row r="28" spans="1:11" s="5" customFormat="1" ht="16.5" thickTop="1" thickBot="1" x14ac:dyDescent="0.3">
      <c r="A28" s="45"/>
      <c r="B28" s="45" t="s">
        <v>123</v>
      </c>
      <c r="C28" s="46" t="s">
        <v>124</v>
      </c>
      <c r="D28" s="45">
        <v>41</v>
      </c>
      <c r="E28" s="86">
        <v>1460.81</v>
      </c>
      <c r="F28" s="86">
        <v>1314.78</v>
      </c>
      <c r="G28" s="96">
        <v>1650</v>
      </c>
      <c r="H28" s="86">
        <v>1650</v>
      </c>
      <c r="I28" s="96">
        <v>1800</v>
      </c>
      <c r="J28" s="96">
        <v>1800</v>
      </c>
      <c r="K28" s="96">
        <v>1800</v>
      </c>
    </row>
    <row r="29" spans="1:11" s="40" customFormat="1" ht="16.5" thickTop="1" thickBot="1" x14ac:dyDescent="0.3">
      <c r="A29" s="48"/>
      <c r="B29" s="48"/>
      <c r="C29" s="49" t="s">
        <v>383</v>
      </c>
      <c r="D29" s="48">
        <v>41</v>
      </c>
      <c r="E29" s="82">
        <v>0</v>
      </c>
      <c r="F29" s="82">
        <v>0</v>
      </c>
      <c r="G29" s="97">
        <v>0</v>
      </c>
      <c r="H29" s="82">
        <v>1000</v>
      </c>
      <c r="I29" s="97">
        <v>1200</v>
      </c>
      <c r="J29" s="97">
        <v>1200</v>
      </c>
      <c r="K29" s="97">
        <v>1200</v>
      </c>
    </row>
    <row r="30" spans="1:11" s="40" customFormat="1" ht="16.5" thickTop="1" thickBot="1" x14ac:dyDescent="0.3">
      <c r="A30" s="48"/>
      <c r="B30" s="48"/>
      <c r="C30" s="49" t="s">
        <v>384</v>
      </c>
      <c r="D30" s="48">
        <v>41</v>
      </c>
      <c r="E30" s="82">
        <v>0</v>
      </c>
      <c r="F30" s="82">
        <v>0</v>
      </c>
      <c r="G30" s="97">
        <v>0</v>
      </c>
      <c r="H30" s="82">
        <v>250</v>
      </c>
      <c r="I30" s="97">
        <v>200</v>
      </c>
      <c r="J30" s="97">
        <v>200</v>
      </c>
      <c r="K30" s="97">
        <v>200</v>
      </c>
    </row>
    <row r="31" spans="1:11" s="40" customFormat="1" ht="16.5" thickTop="1" thickBot="1" x14ac:dyDescent="0.3">
      <c r="A31" s="48"/>
      <c r="B31" s="48"/>
      <c r="C31" s="49" t="s">
        <v>385</v>
      </c>
      <c r="D31" s="48">
        <v>41</v>
      </c>
      <c r="E31" s="82">
        <v>0</v>
      </c>
      <c r="F31" s="82">
        <v>0</v>
      </c>
      <c r="G31" s="97">
        <v>0</v>
      </c>
      <c r="H31" s="82">
        <v>400</v>
      </c>
      <c r="I31" s="97">
        <v>400</v>
      </c>
      <c r="J31" s="97">
        <v>400</v>
      </c>
      <c r="K31" s="97">
        <v>400</v>
      </c>
    </row>
    <row r="32" spans="1:11" ht="16.5" thickTop="1" thickBot="1" x14ac:dyDescent="0.3">
      <c r="A32" s="52"/>
      <c r="B32" s="52"/>
      <c r="C32" s="53" t="s">
        <v>125</v>
      </c>
      <c r="D32" s="52">
        <v>41</v>
      </c>
      <c r="E32" s="81">
        <v>3040.35</v>
      </c>
      <c r="F32" s="81">
        <f t="shared" ref="F32:K32" si="1">F33+F36+F41+F42</f>
        <v>3930.5099999999998</v>
      </c>
      <c r="G32" s="100">
        <f t="shared" si="1"/>
        <v>4150</v>
      </c>
      <c r="H32" s="81">
        <f t="shared" si="1"/>
        <v>4150</v>
      </c>
      <c r="I32" s="100">
        <f t="shared" si="1"/>
        <v>4150</v>
      </c>
      <c r="J32" s="100">
        <f t="shared" si="1"/>
        <v>4150</v>
      </c>
      <c r="K32" s="100">
        <f t="shared" si="1"/>
        <v>4150</v>
      </c>
    </row>
    <row r="33" spans="1:11" s="5" customFormat="1" ht="16.5" thickTop="1" thickBot="1" x14ac:dyDescent="0.3">
      <c r="A33" s="15"/>
      <c r="B33" s="15" t="s">
        <v>126</v>
      </c>
      <c r="C33" s="14" t="s">
        <v>127</v>
      </c>
      <c r="D33" s="15">
        <v>41</v>
      </c>
      <c r="E33" s="84">
        <v>2734.43</v>
      </c>
      <c r="F33" s="84">
        <v>3643.99</v>
      </c>
      <c r="G33" s="101">
        <v>3500</v>
      </c>
      <c r="H33" s="84">
        <v>3500</v>
      </c>
      <c r="I33" s="101">
        <v>3500</v>
      </c>
      <c r="J33" s="101">
        <v>3500</v>
      </c>
      <c r="K33" s="101">
        <v>3500</v>
      </c>
    </row>
    <row r="34" spans="1:11" ht="16.5" thickTop="1" thickBot="1" x14ac:dyDescent="0.3">
      <c r="A34" s="20"/>
      <c r="B34" s="15"/>
      <c r="C34" s="19" t="s">
        <v>221</v>
      </c>
      <c r="D34" s="20">
        <v>41</v>
      </c>
      <c r="E34" s="83">
        <v>1238.43</v>
      </c>
      <c r="F34" s="83">
        <v>1654.99</v>
      </c>
      <c r="G34" s="94">
        <v>2000</v>
      </c>
      <c r="H34" s="83">
        <v>2000</v>
      </c>
      <c r="I34" s="94">
        <v>2000</v>
      </c>
      <c r="J34" s="94">
        <v>2000</v>
      </c>
      <c r="K34" s="94">
        <v>2000</v>
      </c>
    </row>
    <row r="35" spans="1:11" ht="16.5" thickTop="1" thickBot="1" x14ac:dyDescent="0.3">
      <c r="A35" s="20"/>
      <c r="B35" s="15"/>
      <c r="C35" s="19" t="s">
        <v>222</v>
      </c>
      <c r="D35" s="20">
        <v>41</v>
      </c>
      <c r="E35" s="83">
        <v>1496</v>
      </c>
      <c r="F35" s="83">
        <v>1989</v>
      </c>
      <c r="G35" s="94">
        <v>1500</v>
      </c>
      <c r="H35" s="83">
        <v>1500</v>
      </c>
      <c r="I35" s="94">
        <v>1500</v>
      </c>
      <c r="J35" s="94">
        <v>1500</v>
      </c>
      <c r="K35" s="94">
        <v>1500</v>
      </c>
    </row>
    <row r="36" spans="1:11" s="5" customFormat="1" ht="16.5" thickTop="1" thickBot="1" x14ac:dyDescent="0.3">
      <c r="A36" s="15"/>
      <c r="B36" s="15" t="s">
        <v>128</v>
      </c>
      <c r="C36" s="14" t="s">
        <v>310</v>
      </c>
      <c r="D36" s="15">
        <v>41</v>
      </c>
      <c r="E36" s="84">
        <v>305.92</v>
      </c>
      <c r="F36" s="84">
        <v>200.84</v>
      </c>
      <c r="G36" s="101">
        <v>300</v>
      </c>
      <c r="H36" s="84">
        <v>300</v>
      </c>
      <c r="I36" s="101">
        <v>300</v>
      </c>
      <c r="J36" s="101">
        <v>300</v>
      </c>
      <c r="K36" s="101">
        <v>300</v>
      </c>
    </row>
    <row r="37" spans="1:11" ht="16.5" thickTop="1" thickBot="1" x14ac:dyDescent="0.3">
      <c r="A37" s="20"/>
      <c r="B37" s="15"/>
      <c r="C37" s="19" t="s">
        <v>223</v>
      </c>
      <c r="D37" s="20">
        <v>41</v>
      </c>
      <c r="E37" s="83">
        <v>72.59</v>
      </c>
      <c r="F37" s="83">
        <v>69.900000000000006</v>
      </c>
      <c r="G37" s="94">
        <v>0</v>
      </c>
      <c r="H37" s="83">
        <v>0</v>
      </c>
      <c r="I37" s="94">
        <v>0</v>
      </c>
      <c r="J37" s="94">
        <v>0</v>
      </c>
      <c r="K37" s="94">
        <v>0</v>
      </c>
    </row>
    <row r="38" spans="1:11" ht="16.5" thickTop="1" thickBot="1" x14ac:dyDescent="0.3">
      <c r="A38" s="20"/>
      <c r="B38" s="15"/>
      <c r="C38" s="19" t="s">
        <v>265</v>
      </c>
      <c r="D38" s="20">
        <v>41</v>
      </c>
      <c r="E38" s="83">
        <v>73.739999999999995</v>
      </c>
      <c r="F38" s="83">
        <v>19.77</v>
      </c>
      <c r="G38" s="94">
        <v>0</v>
      </c>
      <c r="H38" s="83">
        <v>0</v>
      </c>
      <c r="I38" s="94">
        <v>0</v>
      </c>
      <c r="J38" s="94">
        <v>0</v>
      </c>
      <c r="K38" s="94">
        <v>0</v>
      </c>
    </row>
    <row r="39" spans="1:11" ht="16.5" thickTop="1" thickBot="1" x14ac:dyDescent="0.3">
      <c r="A39" s="20"/>
      <c r="B39" s="15"/>
      <c r="C39" s="19" t="s">
        <v>224</v>
      </c>
      <c r="D39" s="20">
        <v>41</v>
      </c>
      <c r="E39" s="83">
        <v>147.94999999999999</v>
      </c>
      <c r="F39" s="83">
        <v>88.49</v>
      </c>
      <c r="G39" s="94">
        <v>200</v>
      </c>
      <c r="H39" s="83">
        <v>200</v>
      </c>
      <c r="I39" s="94">
        <v>200</v>
      </c>
      <c r="J39" s="94">
        <v>200</v>
      </c>
      <c r="K39" s="94">
        <v>200</v>
      </c>
    </row>
    <row r="40" spans="1:11" ht="16.5" thickTop="1" thickBot="1" x14ac:dyDescent="0.3">
      <c r="A40" s="20"/>
      <c r="B40" s="15"/>
      <c r="C40" s="19" t="s">
        <v>225</v>
      </c>
      <c r="D40" s="20">
        <v>41</v>
      </c>
      <c r="E40" s="83">
        <v>11.64</v>
      </c>
      <c r="F40" s="83">
        <v>22.68</v>
      </c>
      <c r="G40" s="94">
        <v>100</v>
      </c>
      <c r="H40" s="83">
        <v>100</v>
      </c>
      <c r="I40" s="94">
        <v>100</v>
      </c>
      <c r="J40" s="94">
        <v>100</v>
      </c>
      <c r="K40" s="94">
        <v>100</v>
      </c>
    </row>
    <row r="41" spans="1:11" s="5" customFormat="1" ht="16.5" thickTop="1" thickBot="1" x14ac:dyDescent="0.3">
      <c r="A41" s="15"/>
      <c r="B41" s="15" t="s">
        <v>129</v>
      </c>
      <c r="C41" s="14" t="s">
        <v>306</v>
      </c>
      <c r="D41" s="15">
        <v>41</v>
      </c>
      <c r="E41" s="84">
        <v>0</v>
      </c>
      <c r="F41" s="84">
        <v>85.68</v>
      </c>
      <c r="G41" s="101">
        <v>100</v>
      </c>
      <c r="H41" s="84">
        <v>100</v>
      </c>
      <c r="I41" s="101">
        <v>100</v>
      </c>
      <c r="J41" s="101">
        <v>100</v>
      </c>
      <c r="K41" s="101">
        <v>100</v>
      </c>
    </row>
    <row r="42" spans="1:11" s="5" customFormat="1" ht="16.5" thickTop="1" thickBot="1" x14ac:dyDescent="0.3">
      <c r="A42" s="15"/>
      <c r="B42" s="15" t="s">
        <v>131</v>
      </c>
      <c r="C42" s="14" t="s">
        <v>307</v>
      </c>
      <c r="D42" s="15">
        <v>41</v>
      </c>
      <c r="E42" s="84">
        <v>0</v>
      </c>
      <c r="F42" s="84">
        <v>0</v>
      </c>
      <c r="G42" s="101">
        <v>250</v>
      </c>
      <c r="H42" s="84">
        <v>250</v>
      </c>
      <c r="I42" s="101">
        <v>250</v>
      </c>
      <c r="J42" s="101">
        <v>250</v>
      </c>
      <c r="K42" s="101">
        <v>250</v>
      </c>
    </row>
    <row r="43" spans="1:11" ht="16.5" thickTop="1" thickBot="1" x14ac:dyDescent="0.3">
      <c r="A43" s="20"/>
      <c r="B43" s="15"/>
      <c r="C43" s="19" t="s">
        <v>308</v>
      </c>
      <c r="D43" s="20">
        <v>41</v>
      </c>
      <c r="E43" s="83">
        <v>0</v>
      </c>
      <c r="F43" s="83">
        <v>0</v>
      </c>
      <c r="G43" s="94">
        <v>150</v>
      </c>
      <c r="H43" s="83">
        <v>150</v>
      </c>
      <c r="I43" s="94">
        <v>150</v>
      </c>
      <c r="J43" s="94">
        <v>150</v>
      </c>
      <c r="K43" s="94">
        <v>150</v>
      </c>
    </row>
    <row r="44" spans="1:11" ht="16.5" thickTop="1" thickBot="1" x14ac:dyDescent="0.3">
      <c r="A44" s="20"/>
      <c r="B44" s="15"/>
      <c r="C44" s="19" t="s">
        <v>309</v>
      </c>
      <c r="D44" s="20">
        <v>41</v>
      </c>
      <c r="E44" s="83">
        <v>0</v>
      </c>
      <c r="F44" s="83">
        <v>0</v>
      </c>
      <c r="G44" s="94">
        <v>100</v>
      </c>
      <c r="H44" s="83">
        <v>100</v>
      </c>
      <c r="I44" s="94">
        <v>100</v>
      </c>
      <c r="J44" s="94">
        <v>100</v>
      </c>
      <c r="K44" s="94">
        <v>100</v>
      </c>
    </row>
    <row r="45" spans="1:11" ht="16.5" thickTop="1" thickBot="1" x14ac:dyDescent="0.3">
      <c r="A45" s="52"/>
      <c r="B45" s="52"/>
      <c r="C45" s="53" t="s">
        <v>132</v>
      </c>
      <c r="D45" s="52">
        <v>41</v>
      </c>
      <c r="E45" s="81">
        <v>1919.75</v>
      </c>
      <c r="F45" s="81">
        <f>F47+F48+F50+F55+F63+F69</f>
        <v>2021.05</v>
      </c>
      <c r="G45" s="100">
        <f>G46+G47+G48+G49+G50+G55+G63+G67+G68+G69</f>
        <v>2305</v>
      </c>
      <c r="H45" s="81">
        <f>H46+H47+H48+H49+H50+H55+H63+H66+H67+H68+H69</f>
        <v>3130</v>
      </c>
      <c r="I45" s="100">
        <f>I46+I47+I48+I49+I50+I55+I63+I67+I68+I69</f>
        <v>2940</v>
      </c>
      <c r="J45" s="100">
        <f>J46+J47+J48+J49+J50+J55+J63+J67+J68+J69</f>
        <v>2940</v>
      </c>
      <c r="K45" s="100">
        <f>K46+K47+K48+K49+K50+K55+K63+K67+K68+K69</f>
        <v>2940</v>
      </c>
    </row>
    <row r="46" spans="1:11" s="60" customFormat="1" ht="16.5" thickTop="1" thickBot="1" x14ac:dyDescent="0.3">
      <c r="A46" s="59"/>
      <c r="B46" s="59" t="s">
        <v>133</v>
      </c>
      <c r="C46" s="61" t="s">
        <v>212</v>
      </c>
      <c r="D46" s="62">
        <v>41</v>
      </c>
      <c r="E46" s="85">
        <v>0</v>
      </c>
      <c r="F46" s="85">
        <v>0</v>
      </c>
      <c r="G46" s="102">
        <v>20</v>
      </c>
      <c r="H46" s="85">
        <v>20</v>
      </c>
      <c r="I46" s="102">
        <v>20</v>
      </c>
      <c r="J46" s="102">
        <v>20</v>
      </c>
      <c r="K46" s="102">
        <v>20</v>
      </c>
    </row>
    <row r="47" spans="1:11" s="60" customFormat="1" ht="16.5" thickTop="1" thickBot="1" x14ac:dyDescent="0.3">
      <c r="A47" s="59"/>
      <c r="B47" s="59" t="s">
        <v>135</v>
      </c>
      <c r="C47" s="61" t="s">
        <v>226</v>
      </c>
      <c r="D47" s="62">
        <v>41</v>
      </c>
      <c r="E47" s="85">
        <v>123</v>
      </c>
      <c r="F47" s="85">
        <v>125</v>
      </c>
      <c r="G47" s="102">
        <v>200</v>
      </c>
      <c r="H47" s="85">
        <v>200</v>
      </c>
      <c r="I47" s="102">
        <v>200</v>
      </c>
      <c r="J47" s="102">
        <v>200</v>
      </c>
      <c r="K47" s="102">
        <v>200</v>
      </c>
    </row>
    <row r="48" spans="1:11" s="60" customFormat="1" ht="16.5" thickTop="1" thickBot="1" x14ac:dyDescent="0.3">
      <c r="A48" s="59"/>
      <c r="B48" s="59" t="s">
        <v>136</v>
      </c>
      <c r="C48" s="61" t="s">
        <v>266</v>
      </c>
      <c r="D48" s="62">
        <v>41</v>
      </c>
      <c r="E48" s="85">
        <v>0</v>
      </c>
      <c r="F48" s="85">
        <v>114.1</v>
      </c>
      <c r="G48" s="102">
        <v>200</v>
      </c>
      <c r="H48" s="85">
        <v>200</v>
      </c>
      <c r="I48" s="102">
        <v>200</v>
      </c>
      <c r="J48" s="102">
        <v>200</v>
      </c>
      <c r="K48" s="102">
        <v>200</v>
      </c>
    </row>
    <row r="49" spans="1:11" s="60" customFormat="1" ht="16.5" thickTop="1" thickBot="1" x14ac:dyDescent="0.3">
      <c r="A49" s="59"/>
      <c r="B49" s="59" t="s">
        <v>138</v>
      </c>
      <c r="C49" s="61" t="s">
        <v>198</v>
      </c>
      <c r="D49" s="62">
        <v>41</v>
      </c>
      <c r="E49" s="85">
        <v>0</v>
      </c>
      <c r="F49" s="85">
        <v>0</v>
      </c>
      <c r="G49" s="102">
        <v>20</v>
      </c>
      <c r="H49" s="85">
        <v>20</v>
      </c>
      <c r="I49" s="102">
        <v>20</v>
      </c>
      <c r="J49" s="102">
        <v>20</v>
      </c>
      <c r="K49" s="102">
        <v>20</v>
      </c>
    </row>
    <row r="50" spans="1:11" s="5" customFormat="1" ht="16.5" thickTop="1" thickBot="1" x14ac:dyDescent="0.3">
      <c r="A50" s="15"/>
      <c r="B50" s="15" t="s">
        <v>140</v>
      </c>
      <c r="C50" s="14" t="s">
        <v>134</v>
      </c>
      <c r="D50" s="36">
        <v>111</v>
      </c>
      <c r="E50" s="84">
        <v>60.2</v>
      </c>
      <c r="F50" s="84">
        <v>129.38999999999999</v>
      </c>
      <c r="G50" s="101">
        <f>G51+G53+G54</f>
        <v>260</v>
      </c>
      <c r="H50" s="84">
        <f>H51+H53+H54</f>
        <v>180</v>
      </c>
      <c r="I50" s="101">
        <v>130</v>
      </c>
      <c r="J50" s="101">
        <v>130</v>
      </c>
      <c r="K50" s="101">
        <v>130</v>
      </c>
    </row>
    <row r="51" spans="1:11" s="40" customFormat="1" ht="16.5" thickTop="1" thickBot="1" x14ac:dyDescent="0.3">
      <c r="A51" s="20"/>
      <c r="B51" s="20"/>
      <c r="C51" s="19" t="s">
        <v>267</v>
      </c>
      <c r="D51" s="37">
        <v>111</v>
      </c>
      <c r="E51" s="83">
        <v>0</v>
      </c>
      <c r="F51" s="83">
        <v>0</v>
      </c>
      <c r="G51" s="94">
        <v>10</v>
      </c>
      <c r="H51" s="83">
        <v>10</v>
      </c>
      <c r="I51" s="94">
        <v>10</v>
      </c>
      <c r="J51" s="94">
        <v>10</v>
      </c>
      <c r="K51" s="94">
        <v>10</v>
      </c>
    </row>
    <row r="52" spans="1:11" ht="16.5" thickTop="1" thickBot="1" x14ac:dyDescent="0.3">
      <c r="A52" s="20"/>
      <c r="B52" s="15"/>
      <c r="C52" s="19" t="s">
        <v>227</v>
      </c>
      <c r="D52" s="37">
        <v>111</v>
      </c>
      <c r="E52" s="83">
        <v>8.1</v>
      </c>
      <c r="F52" s="83">
        <v>0</v>
      </c>
      <c r="G52" s="94">
        <v>0</v>
      </c>
      <c r="H52" s="83">
        <v>0</v>
      </c>
      <c r="I52" s="94">
        <v>0</v>
      </c>
      <c r="J52" s="94">
        <v>0</v>
      </c>
      <c r="K52" s="94">
        <v>0</v>
      </c>
    </row>
    <row r="53" spans="1:11" ht="16.5" thickTop="1" thickBot="1" x14ac:dyDescent="0.3">
      <c r="A53" s="20"/>
      <c r="B53" s="15"/>
      <c r="C53" s="19" t="s">
        <v>228</v>
      </c>
      <c r="D53" s="37">
        <v>111</v>
      </c>
      <c r="E53" s="83">
        <v>21.2</v>
      </c>
      <c r="F53" s="83">
        <v>0</v>
      </c>
      <c r="G53" s="94">
        <v>130</v>
      </c>
      <c r="H53" s="83">
        <v>50</v>
      </c>
      <c r="I53" s="94">
        <v>20</v>
      </c>
      <c r="J53" s="94">
        <v>20</v>
      </c>
      <c r="K53" s="94">
        <v>20</v>
      </c>
    </row>
    <row r="54" spans="1:11" ht="16.5" thickTop="1" thickBot="1" x14ac:dyDescent="0.3">
      <c r="A54" s="20"/>
      <c r="B54" s="15"/>
      <c r="C54" s="19" t="s">
        <v>229</v>
      </c>
      <c r="D54" s="37">
        <v>111</v>
      </c>
      <c r="E54" s="83">
        <v>30.9</v>
      </c>
      <c r="F54" s="83">
        <v>129.38999999999999</v>
      </c>
      <c r="G54" s="94">
        <v>120</v>
      </c>
      <c r="H54" s="83">
        <v>120</v>
      </c>
      <c r="I54" s="94">
        <v>100</v>
      </c>
      <c r="J54" s="94">
        <v>100</v>
      </c>
      <c r="K54" s="94">
        <v>100</v>
      </c>
    </row>
    <row r="55" spans="1:11" s="5" customFormat="1" ht="16.5" thickTop="1" thickBot="1" x14ac:dyDescent="0.3">
      <c r="A55" s="15"/>
      <c r="B55" s="15" t="s">
        <v>141</v>
      </c>
      <c r="C55" s="14" t="s">
        <v>134</v>
      </c>
      <c r="D55" s="15">
        <v>41</v>
      </c>
      <c r="E55" s="84">
        <f>E57+E58+E59+E60+E61+E62</f>
        <v>900.6</v>
      </c>
      <c r="F55" s="84">
        <f t="shared" ref="F55:K55" si="2">F56+F57+F58+F59+F60+F61</f>
        <v>1416.23</v>
      </c>
      <c r="G55" s="101">
        <f t="shared" si="2"/>
        <v>1090</v>
      </c>
      <c r="H55" s="84">
        <f t="shared" si="2"/>
        <v>1940</v>
      </c>
      <c r="I55" s="101">
        <f t="shared" si="2"/>
        <v>1800</v>
      </c>
      <c r="J55" s="101">
        <f t="shared" si="2"/>
        <v>1800</v>
      </c>
      <c r="K55" s="101">
        <f t="shared" si="2"/>
        <v>1800</v>
      </c>
    </row>
    <row r="56" spans="1:11" s="40" customFormat="1" ht="16.5" thickTop="1" thickBot="1" x14ac:dyDescent="0.3">
      <c r="A56" s="20"/>
      <c r="B56" s="20"/>
      <c r="C56" s="19" t="s">
        <v>267</v>
      </c>
      <c r="D56" s="20">
        <v>41</v>
      </c>
      <c r="E56" s="83">
        <v>0</v>
      </c>
      <c r="F56" s="83">
        <v>16.72</v>
      </c>
      <c r="G56" s="94">
        <v>100</v>
      </c>
      <c r="H56" s="83">
        <v>100</v>
      </c>
      <c r="I56" s="94">
        <v>100</v>
      </c>
      <c r="J56" s="94">
        <v>100</v>
      </c>
      <c r="K56" s="94">
        <v>100</v>
      </c>
    </row>
    <row r="57" spans="1:11" s="5" customFormat="1" ht="16.5" thickTop="1" thickBot="1" x14ac:dyDescent="0.3">
      <c r="A57" s="15"/>
      <c r="B57" s="15"/>
      <c r="C57" s="19" t="s">
        <v>227</v>
      </c>
      <c r="D57" s="20">
        <v>41</v>
      </c>
      <c r="E57" s="83">
        <v>12.12</v>
      </c>
      <c r="F57" s="83">
        <v>3.75</v>
      </c>
      <c r="G57" s="94">
        <v>40</v>
      </c>
      <c r="H57" s="83">
        <v>40</v>
      </c>
      <c r="I57" s="94">
        <v>50</v>
      </c>
      <c r="J57" s="94">
        <v>50</v>
      </c>
      <c r="K57" s="94">
        <v>50</v>
      </c>
    </row>
    <row r="58" spans="1:11" s="5" customFormat="1" ht="16.5" thickTop="1" thickBot="1" x14ac:dyDescent="0.3">
      <c r="A58" s="15"/>
      <c r="B58" s="15"/>
      <c r="C58" s="19" t="s">
        <v>228</v>
      </c>
      <c r="D58" s="20">
        <v>41</v>
      </c>
      <c r="E58" s="83">
        <v>264.14</v>
      </c>
      <c r="F58" s="83">
        <v>67.180000000000007</v>
      </c>
      <c r="G58" s="94">
        <v>200</v>
      </c>
      <c r="H58" s="83">
        <v>200</v>
      </c>
      <c r="I58" s="94">
        <v>200</v>
      </c>
      <c r="J58" s="94">
        <v>200</v>
      </c>
      <c r="K58" s="94">
        <v>200</v>
      </c>
    </row>
    <row r="59" spans="1:11" s="5" customFormat="1" ht="16.5" thickTop="1" thickBot="1" x14ac:dyDescent="0.3">
      <c r="A59" s="15"/>
      <c r="B59" s="15"/>
      <c r="C59" s="19" t="s">
        <v>229</v>
      </c>
      <c r="D59" s="20">
        <v>41</v>
      </c>
      <c r="E59" s="83">
        <v>38.119999999999997</v>
      </c>
      <c r="F59" s="83">
        <v>212.01</v>
      </c>
      <c r="G59" s="94">
        <v>150</v>
      </c>
      <c r="H59" s="83">
        <v>300</v>
      </c>
      <c r="I59" s="94">
        <v>350</v>
      </c>
      <c r="J59" s="94">
        <v>350</v>
      </c>
      <c r="K59" s="94">
        <v>350</v>
      </c>
    </row>
    <row r="60" spans="1:11" s="5" customFormat="1" ht="16.5" thickTop="1" thickBot="1" x14ac:dyDescent="0.3">
      <c r="A60" s="15"/>
      <c r="B60" s="15"/>
      <c r="C60" s="19" t="s">
        <v>230</v>
      </c>
      <c r="D60" s="20">
        <v>41</v>
      </c>
      <c r="E60" s="83">
        <v>26.88</v>
      </c>
      <c r="F60" s="83">
        <v>33.97</v>
      </c>
      <c r="G60" s="94">
        <v>100</v>
      </c>
      <c r="H60" s="83">
        <v>100</v>
      </c>
      <c r="I60" s="94">
        <v>100</v>
      </c>
      <c r="J60" s="94">
        <v>100</v>
      </c>
      <c r="K60" s="94">
        <v>100</v>
      </c>
    </row>
    <row r="61" spans="1:11" s="5" customFormat="1" ht="16.5" thickTop="1" thickBot="1" x14ac:dyDescent="0.3">
      <c r="A61" s="15"/>
      <c r="B61" s="15"/>
      <c r="C61" s="19" t="s">
        <v>231</v>
      </c>
      <c r="D61" s="20">
        <v>41</v>
      </c>
      <c r="E61" s="83">
        <v>444.14</v>
      </c>
      <c r="F61" s="83">
        <v>1082.5999999999999</v>
      </c>
      <c r="G61" s="94">
        <v>500</v>
      </c>
      <c r="H61" s="83">
        <v>1200</v>
      </c>
      <c r="I61" s="94">
        <v>1000</v>
      </c>
      <c r="J61" s="94">
        <v>1000</v>
      </c>
      <c r="K61" s="94">
        <v>1000</v>
      </c>
    </row>
    <row r="62" spans="1:11" s="5" customFormat="1" ht="16.5" thickTop="1" thickBot="1" x14ac:dyDescent="0.3">
      <c r="A62" s="15"/>
      <c r="B62" s="15"/>
      <c r="C62" s="19" t="s">
        <v>232</v>
      </c>
      <c r="D62" s="20">
        <v>41</v>
      </c>
      <c r="E62" s="83">
        <v>115.2</v>
      </c>
      <c r="F62" s="83">
        <v>0</v>
      </c>
      <c r="G62" s="94">
        <v>0</v>
      </c>
      <c r="H62" s="83">
        <v>0</v>
      </c>
      <c r="I62" s="94">
        <v>0</v>
      </c>
      <c r="J62" s="94">
        <v>0</v>
      </c>
      <c r="K62" s="94">
        <v>0</v>
      </c>
    </row>
    <row r="63" spans="1:11" s="5" customFormat="1" ht="16.5" thickTop="1" thickBot="1" x14ac:dyDescent="0.3">
      <c r="A63" s="63"/>
      <c r="B63" s="45" t="s">
        <v>143</v>
      </c>
      <c r="C63" s="63" t="s">
        <v>137</v>
      </c>
      <c r="D63" s="45">
        <v>41</v>
      </c>
      <c r="E63" s="86">
        <v>97.02</v>
      </c>
      <c r="F63" s="86">
        <v>81.8</v>
      </c>
      <c r="G63" s="96">
        <v>125</v>
      </c>
      <c r="H63" s="86">
        <v>180</v>
      </c>
      <c r="I63" s="96">
        <v>180</v>
      </c>
      <c r="J63" s="96">
        <v>180</v>
      </c>
      <c r="K63" s="96">
        <v>180</v>
      </c>
    </row>
    <row r="64" spans="1:11" ht="16.5" thickTop="1" thickBot="1" x14ac:dyDescent="0.3">
      <c r="A64" s="47"/>
      <c r="B64" s="45"/>
      <c r="C64" s="47" t="s">
        <v>268</v>
      </c>
      <c r="D64" s="48">
        <v>41</v>
      </c>
      <c r="E64" s="86">
        <v>97.02</v>
      </c>
      <c r="F64" s="82">
        <v>55.8</v>
      </c>
      <c r="G64" s="97">
        <v>75</v>
      </c>
      <c r="H64" s="82">
        <v>130</v>
      </c>
      <c r="I64" s="97">
        <v>130</v>
      </c>
      <c r="J64" s="97">
        <v>130</v>
      </c>
      <c r="K64" s="97">
        <v>130</v>
      </c>
    </row>
    <row r="65" spans="1:11" ht="16.5" thickTop="1" thickBot="1" x14ac:dyDescent="0.3">
      <c r="A65" s="47"/>
      <c r="B65" s="45"/>
      <c r="C65" s="47" t="s">
        <v>269</v>
      </c>
      <c r="D65" s="48">
        <v>41</v>
      </c>
      <c r="E65" s="86">
        <v>0</v>
      </c>
      <c r="F65" s="82">
        <v>26</v>
      </c>
      <c r="G65" s="97">
        <v>50</v>
      </c>
      <c r="H65" s="82">
        <v>50</v>
      </c>
      <c r="I65" s="97">
        <v>50</v>
      </c>
      <c r="J65" s="97">
        <v>50</v>
      </c>
      <c r="K65" s="97">
        <v>50</v>
      </c>
    </row>
    <row r="66" spans="1:11" ht="16.5" thickTop="1" thickBot="1" x14ac:dyDescent="0.3">
      <c r="A66" s="54"/>
      <c r="B66" s="50" t="s">
        <v>144</v>
      </c>
      <c r="C66" s="54" t="s">
        <v>139</v>
      </c>
      <c r="D66" s="106">
        <v>111</v>
      </c>
      <c r="E66" s="87">
        <v>78</v>
      </c>
      <c r="F66" s="87">
        <v>0</v>
      </c>
      <c r="G66" s="98">
        <v>0</v>
      </c>
      <c r="H66" s="87">
        <v>0</v>
      </c>
      <c r="I66" s="98">
        <v>0</v>
      </c>
      <c r="J66" s="98">
        <v>0</v>
      </c>
      <c r="K66" s="98">
        <v>0</v>
      </c>
    </row>
    <row r="67" spans="1:11" ht="16.5" thickTop="1" thickBot="1" x14ac:dyDescent="0.3">
      <c r="A67" s="54"/>
      <c r="B67" s="50" t="s">
        <v>147</v>
      </c>
      <c r="C67" s="54" t="s">
        <v>139</v>
      </c>
      <c r="D67" s="55">
        <v>41</v>
      </c>
      <c r="E67" s="87">
        <v>587.69000000000005</v>
      </c>
      <c r="F67" s="87">
        <v>0</v>
      </c>
      <c r="G67" s="98">
        <v>100</v>
      </c>
      <c r="H67" s="87">
        <v>100</v>
      </c>
      <c r="I67" s="98">
        <v>100</v>
      </c>
      <c r="J67" s="98">
        <v>100</v>
      </c>
      <c r="K67" s="98">
        <v>100</v>
      </c>
    </row>
    <row r="68" spans="1:11" ht="16.5" thickTop="1" thickBot="1" x14ac:dyDescent="0.3">
      <c r="A68" s="54"/>
      <c r="B68" s="50" t="s">
        <v>149</v>
      </c>
      <c r="C68" s="54" t="s">
        <v>270</v>
      </c>
      <c r="D68" s="55">
        <v>41</v>
      </c>
      <c r="E68" s="87">
        <v>0</v>
      </c>
      <c r="F68" s="87">
        <v>0</v>
      </c>
      <c r="G68" s="98">
        <v>50</v>
      </c>
      <c r="H68" s="87">
        <v>50</v>
      </c>
      <c r="I68" s="98">
        <v>50</v>
      </c>
      <c r="J68" s="98">
        <v>50</v>
      </c>
      <c r="K68" s="98">
        <v>50</v>
      </c>
    </row>
    <row r="69" spans="1:11" ht="16.5" thickTop="1" thickBot="1" x14ac:dyDescent="0.3">
      <c r="A69" s="47"/>
      <c r="B69" s="45" t="s">
        <v>151</v>
      </c>
      <c r="C69" s="47" t="s">
        <v>142</v>
      </c>
      <c r="D69" s="48">
        <v>41</v>
      </c>
      <c r="E69" s="82">
        <v>73.239999999999995</v>
      </c>
      <c r="F69" s="82">
        <v>154.53</v>
      </c>
      <c r="G69" s="97">
        <v>240</v>
      </c>
      <c r="H69" s="82">
        <v>240</v>
      </c>
      <c r="I69" s="97">
        <v>240</v>
      </c>
      <c r="J69" s="97">
        <v>240</v>
      </c>
      <c r="K69" s="97">
        <v>240</v>
      </c>
    </row>
    <row r="70" spans="1:11" ht="16.5" thickTop="1" thickBot="1" x14ac:dyDescent="0.3">
      <c r="A70" s="52"/>
      <c r="B70" s="52"/>
      <c r="C70" s="53" t="s">
        <v>191</v>
      </c>
      <c r="D70" s="52">
        <v>41</v>
      </c>
      <c r="E70" s="81">
        <v>0</v>
      </c>
      <c r="F70" s="81">
        <v>0</v>
      </c>
      <c r="G70" s="100">
        <v>150</v>
      </c>
      <c r="H70" s="81">
        <v>150</v>
      </c>
      <c r="I70" s="100">
        <v>150</v>
      </c>
      <c r="J70" s="100">
        <v>150</v>
      </c>
      <c r="K70" s="100">
        <v>150</v>
      </c>
    </row>
    <row r="71" spans="1:11" ht="16.5" thickTop="1" thickBot="1" x14ac:dyDescent="0.3">
      <c r="A71" s="47"/>
      <c r="B71" s="45" t="s">
        <v>153</v>
      </c>
      <c r="C71" s="47" t="s">
        <v>193</v>
      </c>
      <c r="D71" s="48">
        <v>41</v>
      </c>
      <c r="E71" s="82">
        <v>0</v>
      </c>
      <c r="F71" s="82">
        <v>0</v>
      </c>
      <c r="G71" s="97">
        <v>50</v>
      </c>
      <c r="H71" s="82">
        <v>50</v>
      </c>
      <c r="I71" s="97">
        <v>50</v>
      </c>
      <c r="J71" s="97">
        <v>50</v>
      </c>
      <c r="K71" s="97">
        <v>50</v>
      </c>
    </row>
    <row r="72" spans="1:11" ht="16.5" thickTop="1" thickBot="1" x14ac:dyDescent="0.3">
      <c r="A72" s="47"/>
      <c r="B72" s="45" t="s">
        <v>445</v>
      </c>
      <c r="C72" s="47" t="s">
        <v>194</v>
      </c>
      <c r="D72" s="48">
        <v>41</v>
      </c>
      <c r="E72" s="82">
        <v>0</v>
      </c>
      <c r="F72" s="82">
        <v>0</v>
      </c>
      <c r="G72" s="97">
        <v>50</v>
      </c>
      <c r="H72" s="82">
        <v>50</v>
      </c>
      <c r="I72" s="97">
        <v>50</v>
      </c>
      <c r="J72" s="97">
        <v>50</v>
      </c>
      <c r="K72" s="97">
        <v>50</v>
      </c>
    </row>
    <row r="73" spans="1:11" ht="16.5" thickTop="1" thickBot="1" x14ac:dyDescent="0.3">
      <c r="A73" s="47"/>
      <c r="B73" s="45" t="s">
        <v>156</v>
      </c>
      <c r="C73" s="47" t="s">
        <v>271</v>
      </c>
      <c r="D73" s="48">
        <v>41</v>
      </c>
      <c r="E73" s="82">
        <v>0</v>
      </c>
      <c r="F73" s="82">
        <v>0</v>
      </c>
      <c r="G73" s="97">
        <v>50</v>
      </c>
      <c r="H73" s="82">
        <v>50</v>
      </c>
      <c r="I73" s="97">
        <v>50</v>
      </c>
      <c r="J73" s="97">
        <v>50</v>
      </c>
      <c r="K73" s="97">
        <v>50</v>
      </c>
    </row>
    <row r="74" spans="1:11" ht="16.5" thickTop="1" thickBot="1" x14ac:dyDescent="0.3">
      <c r="A74" s="52"/>
      <c r="B74" s="52"/>
      <c r="C74" s="53" t="s">
        <v>233</v>
      </c>
      <c r="D74" s="52">
        <v>41</v>
      </c>
      <c r="E74" s="81">
        <v>17.899999999999999</v>
      </c>
      <c r="F74" s="81">
        <v>651</v>
      </c>
      <c r="G74" s="100">
        <v>900</v>
      </c>
      <c r="H74" s="81">
        <f>H75+H76+H77+H78+H79</f>
        <v>980</v>
      </c>
      <c r="I74" s="100">
        <v>980</v>
      </c>
      <c r="J74" s="100">
        <v>980</v>
      </c>
      <c r="K74" s="100">
        <v>980</v>
      </c>
    </row>
    <row r="75" spans="1:11" s="73" customFormat="1" ht="16.5" thickTop="1" thickBot="1" x14ac:dyDescent="0.3">
      <c r="A75" s="62"/>
      <c r="B75" s="59" t="s">
        <v>158</v>
      </c>
      <c r="C75" s="61" t="s">
        <v>272</v>
      </c>
      <c r="D75" s="62">
        <v>41</v>
      </c>
      <c r="E75" s="85">
        <v>0</v>
      </c>
      <c r="F75" s="85">
        <v>0</v>
      </c>
      <c r="G75" s="102">
        <v>50</v>
      </c>
      <c r="H75" s="85">
        <v>50</v>
      </c>
      <c r="I75" s="102">
        <v>50</v>
      </c>
      <c r="J75" s="102">
        <v>50</v>
      </c>
      <c r="K75" s="102">
        <v>50</v>
      </c>
    </row>
    <row r="76" spans="1:11" s="73" customFormat="1" ht="16.5" thickTop="1" thickBot="1" x14ac:dyDescent="0.3">
      <c r="A76" s="62"/>
      <c r="B76" s="59" t="s">
        <v>160</v>
      </c>
      <c r="C76" s="61" t="s">
        <v>273</v>
      </c>
      <c r="D76" s="62">
        <v>41</v>
      </c>
      <c r="E76" s="85">
        <v>0</v>
      </c>
      <c r="F76" s="85">
        <v>0</v>
      </c>
      <c r="G76" s="102">
        <v>50</v>
      </c>
      <c r="H76" s="85">
        <v>50</v>
      </c>
      <c r="I76" s="102">
        <v>50</v>
      </c>
      <c r="J76" s="102">
        <v>50</v>
      </c>
      <c r="K76" s="102">
        <v>50</v>
      </c>
    </row>
    <row r="77" spans="1:11" ht="16.5" thickTop="1" thickBot="1" x14ac:dyDescent="0.3">
      <c r="A77" s="47"/>
      <c r="B77" s="45" t="s">
        <v>162</v>
      </c>
      <c r="C77" s="47" t="s">
        <v>188</v>
      </c>
      <c r="D77" s="48">
        <v>41</v>
      </c>
      <c r="E77" s="82">
        <v>17.899999999999999</v>
      </c>
      <c r="F77" s="82">
        <v>0</v>
      </c>
      <c r="G77" s="97">
        <v>100</v>
      </c>
      <c r="H77" s="82">
        <v>100</v>
      </c>
      <c r="I77" s="97">
        <v>100</v>
      </c>
      <c r="J77" s="97">
        <v>100</v>
      </c>
      <c r="K77" s="97">
        <v>100</v>
      </c>
    </row>
    <row r="78" spans="1:11" ht="16.5" thickTop="1" thickBot="1" x14ac:dyDescent="0.3">
      <c r="A78" s="47"/>
      <c r="B78" s="45" t="s">
        <v>164</v>
      </c>
      <c r="C78" s="47" t="s">
        <v>274</v>
      </c>
      <c r="D78" s="48">
        <v>41</v>
      </c>
      <c r="E78" s="82">
        <v>0</v>
      </c>
      <c r="F78" s="82">
        <v>651</v>
      </c>
      <c r="G78" s="97">
        <v>700</v>
      </c>
      <c r="H78" s="82">
        <v>700</v>
      </c>
      <c r="I78" s="97">
        <v>700</v>
      </c>
      <c r="J78" s="97">
        <v>700</v>
      </c>
      <c r="K78" s="97">
        <v>700</v>
      </c>
    </row>
    <row r="79" spans="1:11" ht="16.5" thickTop="1" thickBot="1" x14ac:dyDescent="0.3">
      <c r="A79" s="47"/>
      <c r="B79" s="45" t="s">
        <v>166</v>
      </c>
      <c r="C79" s="47" t="s">
        <v>274</v>
      </c>
      <c r="D79" s="107">
        <v>111</v>
      </c>
      <c r="E79" s="82">
        <v>0</v>
      </c>
      <c r="F79" s="82">
        <v>0</v>
      </c>
      <c r="G79" s="97">
        <v>0</v>
      </c>
      <c r="H79" s="82">
        <v>80</v>
      </c>
      <c r="I79" s="97">
        <v>80</v>
      </c>
      <c r="J79" s="97">
        <v>80</v>
      </c>
      <c r="K79" s="97">
        <v>80</v>
      </c>
    </row>
    <row r="80" spans="1:11" ht="16.5" thickTop="1" thickBot="1" x14ac:dyDescent="0.3">
      <c r="A80" s="52"/>
      <c r="B80" s="52"/>
      <c r="C80" s="53" t="s">
        <v>145</v>
      </c>
      <c r="D80" s="52">
        <v>41</v>
      </c>
      <c r="E80" s="81">
        <f>E81+E85+E86+E93+E95+E96+E99+E102+E108+E110</f>
        <v>4593.4400000000005</v>
      </c>
      <c r="F80" s="81">
        <f>F81+F86+F93+F94+F95+F96+F99+F102+F107+F108+F109+F110+F111</f>
        <v>5726.85</v>
      </c>
      <c r="G80" s="100">
        <f>G81+G85+G86+G93+G94+G95+G96+G99+G102+G106+G108+G107+G109+G110</f>
        <v>7080</v>
      </c>
      <c r="H80" s="81">
        <f>H81+H85+H86+H93+H94+H95+H96+H99+H102+H106+H107+H108+H109+H110</f>
        <v>7980</v>
      </c>
      <c r="I80" s="100">
        <f>I81+I85+I86+I93+I95+I94+I96+I99+I102+I107+I108+I109+I110</f>
        <v>8240</v>
      </c>
      <c r="J80" s="100">
        <f>J81+J85+J86+J93+J95+J94+J96+J99+J102+J107+J108+J109+J110</f>
        <v>8240</v>
      </c>
      <c r="K80" s="100">
        <f>K81+K85+K86+K93+K95+K94+K96+K99+K102+K107+K108+K109+K110</f>
        <v>8240</v>
      </c>
    </row>
    <row r="81" spans="1:11" s="5" customFormat="1" ht="16.5" thickTop="1" thickBot="1" x14ac:dyDescent="0.3">
      <c r="A81" s="15"/>
      <c r="B81" s="15" t="s">
        <v>169</v>
      </c>
      <c r="C81" s="14" t="s">
        <v>146</v>
      </c>
      <c r="D81" s="15">
        <v>41</v>
      </c>
      <c r="E81" s="84">
        <v>273.2</v>
      </c>
      <c r="F81" s="84">
        <v>56.6</v>
      </c>
      <c r="G81" s="101">
        <v>700</v>
      </c>
      <c r="H81" s="84">
        <v>500</v>
      </c>
      <c r="I81" s="101">
        <v>500</v>
      </c>
      <c r="J81" s="101">
        <v>500</v>
      </c>
      <c r="K81" s="101">
        <v>500</v>
      </c>
    </row>
    <row r="82" spans="1:11" ht="16.5" thickTop="1" thickBot="1" x14ac:dyDescent="0.3">
      <c r="A82" s="20"/>
      <c r="B82" s="15"/>
      <c r="C82" s="19" t="s">
        <v>386</v>
      </c>
      <c r="D82" s="20">
        <v>41</v>
      </c>
      <c r="E82" s="83">
        <v>0</v>
      </c>
      <c r="F82" s="83">
        <v>0</v>
      </c>
      <c r="G82" s="94">
        <v>0</v>
      </c>
      <c r="H82" s="83">
        <v>200</v>
      </c>
      <c r="I82" s="94">
        <v>200</v>
      </c>
      <c r="J82" s="94">
        <v>200</v>
      </c>
      <c r="K82" s="94">
        <v>200</v>
      </c>
    </row>
    <row r="83" spans="1:11" ht="16.5" thickTop="1" thickBot="1" x14ac:dyDescent="0.3">
      <c r="A83" s="20"/>
      <c r="B83" s="15"/>
      <c r="C83" s="19" t="s">
        <v>387</v>
      </c>
      <c r="D83" s="20">
        <v>41</v>
      </c>
      <c r="E83" s="83">
        <v>0</v>
      </c>
      <c r="F83" s="83">
        <v>0</v>
      </c>
      <c r="G83" s="94">
        <v>0</v>
      </c>
      <c r="H83" s="83">
        <v>100</v>
      </c>
      <c r="I83" s="94">
        <v>100</v>
      </c>
      <c r="J83" s="94">
        <v>100</v>
      </c>
      <c r="K83" s="94">
        <v>100</v>
      </c>
    </row>
    <row r="84" spans="1:11" ht="16.5" thickTop="1" thickBot="1" x14ac:dyDescent="0.3">
      <c r="A84" s="20"/>
      <c r="B84" s="15"/>
      <c r="C84" s="19" t="s">
        <v>388</v>
      </c>
      <c r="D84" s="20">
        <v>41</v>
      </c>
      <c r="E84" s="83">
        <v>0</v>
      </c>
      <c r="F84" s="83">
        <v>0</v>
      </c>
      <c r="G84" s="94">
        <v>0</v>
      </c>
      <c r="H84" s="83">
        <v>200</v>
      </c>
      <c r="I84" s="94">
        <v>200</v>
      </c>
      <c r="J84" s="94">
        <v>200</v>
      </c>
      <c r="K84" s="94">
        <v>200</v>
      </c>
    </row>
    <row r="85" spans="1:11" ht="16.5" thickTop="1" thickBot="1" x14ac:dyDescent="0.3">
      <c r="A85" s="15"/>
      <c r="B85" s="15" t="s">
        <v>172</v>
      </c>
      <c r="C85" s="19" t="s">
        <v>148</v>
      </c>
      <c r="D85" s="20">
        <v>41</v>
      </c>
      <c r="E85" s="83">
        <v>69</v>
      </c>
      <c r="F85" s="83">
        <v>0</v>
      </c>
      <c r="G85" s="94">
        <v>120</v>
      </c>
      <c r="H85" s="83">
        <v>120</v>
      </c>
      <c r="I85" s="94">
        <v>120</v>
      </c>
      <c r="J85" s="94">
        <v>120</v>
      </c>
      <c r="K85" s="94">
        <v>120</v>
      </c>
    </row>
    <row r="86" spans="1:11" s="5" customFormat="1" ht="16.5" thickTop="1" thickBot="1" x14ac:dyDescent="0.3">
      <c r="A86" s="15"/>
      <c r="B86" s="15" t="s">
        <v>175</v>
      </c>
      <c r="C86" s="14" t="s">
        <v>150</v>
      </c>
      <c r="D86" s="15">
        <v>41</v>
      </c>
      <c r="E86" s="84">
        <v>962.95</v>
      </c>
      <c r="F86" s="84">
        <v>1461.84</v>
      </c>
      <c r="G86" s="101">
        <f>G87+G88+G89+G90+G91+G92</f>
        <v>1430</v>
      </c>
      <c r="H86" s="84">
        <v>1430</v>
      </c>
      <c r="I86" s="101">
        <f>I87+I88+I89+I90+I91+I92</f>
        <v>1480</v>
      </c>
      <c r="J86" s="101">
        <f>J87+J88+J89+J90+J91+J92</f>
        <v>1480</v>
      </c>
      <c r="K86" s="101">
        <f>K87+K88+K89+K90+K91+K92</f>
        <v>1480</v>
      </c>
    </row>
    <row r="87" spans="1:11" s="5" customFormat="1" ht="16.5" thickTop="1" thickBot="1" x14ac:dyDescent="0.3">
      <c r="A87" s="15"/>
      <c r="B87" s="15"/>
      <c r="C87" s="19" t="s">
        <v>234</v>
      </c>
      <c r="D87" s="20">
        <v>41</v>
      </c>
      <c r="E87" s="83">
        <v>162</v>
      </c>
      <c r="F87" s="83">
        <v>524.55999999999995</v>
      </c>
      <c r="G87" s="94">
        <v>300</v>
      </c>
      <c r="H87" s="83">
        <v>300</v>
      </c>
      <c r="I87" s="94">
        <v>300</v>
      </c>
      <c r="J87" s="94">
        <v>300</v>
      </c>
      <c r="K87" s="94">
        <v>300</v>
      </c>
    </row>
    <row r="88" spans="1:11" s="5" customFormat="1" ht="16.5" thickTop="1" thickBot="1" x14ac:dyDescent="0.3">
      <c r="A88" s="15"/>
      <c r="B88" s="15"/>
      <c r="C88" s="19" t="s">
        <v>235</v>
      </c>
      <c r="D88" s="20">
        <v>41</v>
      </c>
      <c r="E88" s="83">
        <v>188.11</v>
      </c>
      <c r="F88" s="83">
        <v>82.56</v>
      </c>
      <c r="G88" s="94">
        <v>200</v>
      </c>
      <c r="H88" s="83">
        <v>200</v>
      </c>
      <c r="I88" s="94">
        <v>200</v>
      </c>
      <c r="J88" s="94">
        <v>200</v>
      </c>
      <c r="K88" s="94">
        <v>200</v>
      </c>
    </row>
    <row r="89" spans="1:11" s="5" customFormat="1" ht="16.5" thickTop="1" thickBot="1" x14ac:dyDescent="0.3">
      <c r="A89" s="15"/>
      <c r="B89" s="15"/>
      <c r="C89" s="19" t="s">
        <v>275</v>
      </c>
      <c r="D89" s="20">
        <v>41</v>
      </c>
      <c r="E89" s="83">
        <v>0</v>
      </c>
      <c r="F89" s="83">
        <v>18.04</v>
      </c>
      <c r="G89" s="94">
        <v>130</v>
      </c>
      <c r="H89" s="83">
        <v>130</v>
      </c>
      <c r="I89" s="94">
        <v>130</v>
      </c>
      <c r="J89" s="94">
        <v>130</v>
      </c>
      <c r="K89" s="94">
        <v>130</v>
      </c>
    </row>
    <row r="90" spans="1:11" s="5" customFormat="1" ht="16.5" thickTop="1" thickBot="1" x14ac:dyDescent="0.3">
      <c r="A90" s="15"/>
      <c r="B90" s="15"/>
      <c r="C90" s="19" t="s">
        <v>276</v>
      </c>
      <c r="D90" s="20">
        <v>41</v>
      </c>
      <c r="E90" s="83">
        <v>0</v>
      </c>
      <c r="F90" s="83">
        <v>120</v>
      </c>
      <c r="G90" s="94">
        <v>100</v>
      </c>
      <c r="H90" s="83">
        <v>100</v>
      </c>
      <c r="I90" s="94">
        <v>100</v>
      </c>
      <c r="J90" s="94">
        <v>100</v>
      </c>
      <c r="K90" s="94">
        <v>100</v>
      </c>
    </row>
    <row r="91" spans="1:11" s="5" customFormat="1" ht="16.5" thickTop="1" thickBot="1" x14ac:dyDescent="0.3">
      <c r="A91" s="15"/>
      <c r="B91" s="15"/>
      <c r="C91" s="19" t="s">
        <v>236</v>
      </c>
      <c r="D91" s="20">
        <v>41</v>
      </c>
      <c r="E91" s="83">
        <v>210.84</v>
      </c>
      <c r="F91" s="83">
        <v>314.68</v>
      </c>
      <c r="G91" s="94">
        <v>350</v>
      </c>
      <c r="H91" s="83">
        <v>350</v>
      </c>
      <c r="I91" s="94">
        <v>350</v>
      </c>
      <c r="J91" s="94">
        <v>350</v>
      </c>
      <c r="K91" s="94">
        <v>350</v>
      </c>
    </row>
    <row r="92" spans="1:11" s="5" customFormat="1" ht="16.5" thickTop="1" thickBot="1" x14ac:dyDescent="0.3">
      <c r="A92" s="15"/>
      <c r="B92" s="15"/>
      <c r="C92" s="19" t="s">
        <v>237</v>
      </c>
      <c r="D92" s="20">
        <v>41</v>
      </c>
      <c r="E92" s="83">
        <v>402</v>
      </c>
      <c r="F92" s="83">
        <v>402</v>
      </c>
      <c r="G92" s="94">
        <v>350</v>
      </c>
      <c r="H92" s="83">
        <v>350</v>
      </c>
      <c r="I92" s="94">
        <v>400</v>
      </c>
      <c r="J92" s="94">
        <v>400</v>
      </c>
      <c r="K92" s="94">
        <v>400</v>
      </c>
    </row>
    <row r="93" spans="1:11" ht="16.5" thickTop="1" thickBot="1" x14ac:dyDescent="0.3">
      <c r="A93" s="20"/>
      <c r="B93" s="15" t="s">
        <v>242</v>
      </c>
      <c r="C93" s="19" t="s">
        <v>152</v>
      </c>
      <c r="D93" s="20">
        <v>41</v>
      </c>
      <c r="E93" s="83">
        <v>500</v>
      </c>
      <c r="F93" s="83">
        <v>400</v>
      </c>
      <c r="G93" s="94">
        <v>500</v>
      </c>
      <c r="H93" s="83">
        <v>500</v>
      </c>
      <c r="I93" s="94">
        <v>500</v>
      </c>
      <c r="J93" s="94">
        <v>500</v>
      </c>
      <c r="K93" s="94">
        <v>500</v>
      </c>
    </row>
    <row r="94" spans="1:11" ht="16.5" thickTop="1" thickBot="1" x14ac:dyDescent="0.3">
      <c r="A94" s="20"/>
      <c r="B94" s="15" t="s">
        <v>245</v>
      </c>
      <c r="C94" s="19" t="s">
        <v>278</v>
      </c>
      <c r="D94" s="20">
        <v>41</v>
      </c>
      <c r="E94" s="83">
        <v>0</v>
      </c>
      <c r="F94" s="83">
        <v>0</v>
      </c>
      <c r="G94" s="94">
        <v>200</v>
      </c>
      <c r="H94" s="83">
        <v>200</v>
      </c>
      <c r="I94" s="94">
        <v>200</v>
      </c>
      <c r="J94" s="94">
        <v>200</v>
      </c>
      <c r="K94" s="94">
        <v>200</v>
      </c>
    </row>
    <row r="95" spans="1:11" ht="16.5" thickTop="1" thickBot="1" x14ac:dyDescent="0.3">
      <c r="A95" s="20"/>
      <c r="B95" s="15" t="s">
        <v>279</v>
      </c>
      <c r="C95" s="19" t="s">
        <v>154</v>
      </c>
      <c r="D95" s="20">
        <v>41</v>
      </c>
      <c r="E95" s="83">
        <v>69.989999999999995</v>
      </c>
      <c r="F95" s="83">
        <v>61.17</v>
      </c>
      <c r="G95" s="94">
        <v>250</v>
      </c>
      <c r="H95" s="83">
        <v>250</v>
      </c>
      <c r="I95" s="94">
        <v>250</v>
      </c>
      <c r="J95" s="94">
        <v>250</v>
      </c>
      <c r="K95" s="94">
        <v>250</v>
      </c>
    </row>
    <row r="96" spans="1:11" s="5" customFormat="1" ht="16.5" thickTop="1" thickBot="1" x14ac:dyDescent="0.3">
      <c r="A96" s="15"/>
      <c r="B96" s="15" t="s">
        <v>280</v>
      </c>
      <c r="C96" s="14" t="s">
        <v>155</v>
      </c>
      <c r="D96" s="15">
        <v>41</v>
      </c>
      <c r="E96" s="84">
        <v>1130.8800000000001</v>
      </c>
      <c r="F96" s="84">
        <v>1140.18</v>
      </c>
      <c r="G96" s="101">
        <v>1500</v>
      </c>
      <c r="H96" s="84">
        <v>1500</v>
      </c>
      <c r="I96" s="101">
        <v>1600</v>
      </c>
      <c r="J96" s="101">
        <v>1600</v>
      </c>
      <c r="K96" s="101">
        <v>1600</v>
      </c>
    </row>
    <row r="97" spans="1:11" ht="16.5" thickTop="1" thickBot="1" x14ac:dyDescent="0.3">
      <c r="A97" s="20"/>
      <c r="B97" s="15"/>
      <c r="C97" s="19" t="s">
        <v>390</v>
      </c>
      <c r="D97" s="20">
        <v>41</v>
      </c>
      <c r="E97" s="83">
        <v>0</v>
      </c>
      <c r="F97" s="83">
        <v>0</v>
      </c>
      <c r="G97" s="94">
        <v>0</v>
      </c>
      <c r="H97" s="83">
        <v>750</v>
      </c>
      <c r="I97" s="94">
        <v>800</v>
      </c>
      <c r="J97" s="94">
        <v>800</v>
      </c>
      <c r="K97" s="94">
        <v>800</v>
      </c>
    </row>
    <row r="98" spans="1:11" ht="16.5" thickTop="1" thickBot="1" x14ac:dyDescent="0.3">
      <c r="A98" s="20"/>
      <c r="B98" s="15"/>
      <c r="C98" s="19" t="s">
        <v>391</v>
      </c>
      <c r="D98" s="20">
        <v>41</v>
      </c>
      <c r="E98" s="83">
        <v>0</v>
      </c>
      <c r="F98" s="83">
        <v>0</v>
      </c>
      <c r="G98" s="94">
        <v>0</v>
      </c>
      <c r="H98" s="83">
        <v>750</v>
      </c>
      <c r="I98" s="94">
        <v>800</v>
      </c>
      <c r="J98" s="94">
        <v>800</v>
      </c>
      <c r="K98" s="94">
        <v>800</v>
      </c>
    </row>
    <row r="99" spans="1:11" s="5" customFormat="1" ht="16.5" thickTop="1" thickBot="1" x14ac:dyDescent="0.3">
      <c r="A99" s="45"/>
      <c r="B99" s="45" t="s">
        <v>277</v>
      </c>
      <c r="C99" s="46" t="s">
        <v>157</v>
      </c>
      <c r="D99" s="45">
        <v>41</v>
      </c>
      <c r="E99" s="86">
        <v>493.93</v>
      </c>
      <c r="F99" s="86">
        <v>503.6</v>
      </c>
      <c r="G99" s="96">
        <v>520</v>
      </c>
      <c r="H99" s="86">
        <v>520</v>
      </c>
      <c r="I99" s="96">
        <v>520</v>
      </c>
      <c r="J99" s="96">
        <v>520</v>
      </c>
      <c r="K99" s="96">
        <v>520</v>
      </c>
    </row>
    <row r="100" spans="1:11" s="40" customFormat="1" ht="16.5" thickTop="1" thickBot="1" x14ac:dyDescent="0.3">
      <c r="A100" s="48"/>
      <c r="B100" s="48"/>
      <c r="C100" s="49" t="s">
        <v>238</v>
      </c>
      <c r="D100" s="48">
        <v>41</v>
      </c>
      <c r="E100" s="82">
        <v>477.93</v>
      </c>
      <c r="F100" s="82">
        <v>487.6</v>
      </c>
      <c r="G100" s="97">
        <v>500</v>
      </c>
      <c r="H100" s="82">
        <v>500</v>
      </c>
      <c r="I100" s="97">
        <v>500</v>
      </c>
      <c r="J100" s="97">
        <v>500</v>
      </c>
      <c r="K100" s="97">
        <v>500</v>
      </c>
    </row>
    <row r="101" spans="1:11" s="40" customFormat="1" ht="16.5" thickTop="1" thickBot="1" x14ac:dyDescent="0.3">
      <c r="A101" s="48"/>
      <c r="B101" s="48"/>
      <c r="C101" s="49" t="s">
        <v>239</v>
      </c>
      <c r="D101" s="48">
        <v>41</v>
      </c>
      <c r="E101" s="82">
        <v>16</v>
      </c>
      <c r="F101" s="82">
        <v>16</v>
      </c>
      <c r="G101" s="97">
        <v>20</v>
      </c>
      <c r="H101" s="82">
        <v>20</v>
      </c>
      <c r="I101" s="97">
        <v>20</v>
      </c>
      <c r="J101" s="97">
        <v>20</v>
      </c>
      <c r="K101" s="97">
        <v>20</v>
      </c>
    </row>
    <row r="102" spans="1:11" s="5" customFormat="1" ht="16.5" thickTop="1" thickBot="1" x14ac:dyDescent="0.3">
      <c r="A102" s="50"/>
      <c r="B102" s="50" t="s">
        <v>281</v>
      </c>
      <c r="C102" s="190" t="s">
        <v>159</v>
      </c>
      <c r="D102" s="50">
        <v>41</v>
      </c>
      <c r="E102" s="191">
        <v>285.81</v>
      </c>
      <c r="F102" s="191">
        <v>258.7</v>
      </c>
      <c r="G102" s="192">
        <v>280</v>
      </c>
      <c r="H102" s="191">
        <v>380</v>
      </c>
      <c r="I102" s="192">
        <v>390</v>
      </c>
      <c r="J102" s="192">
        <v>390</v>
      </c>
      <c r="K102" s="192">
        <v>390</v>
      </c>
    </row>
    <row r="103" spans="1:11" s="40" customFormat="1" ht="16.5" thickTop="1" thickBot="1" x14ac:dyDescent="0.3">
      <c r="A103" s="55"/>
      <c r="B103" s="55"/>
      <c r="C103" s="57" t="s">
        <v>392</v>
      </c>
      <c r="D103" s="55">
        <v>41</v>
      </c>
      <c r="E103" s="87">
        <v>0</v>
      </c>
      <c r="F103" s="87">
        <v>0</v>
      </c>
      <c r="G103" s="98">
        <v>0</v>
      </c>
      <c r="H103" s="87">
        <v>200</v>
      </c>
      <c r="I103" s="98">
        <v>200</v>
      </c>
      <c r="J103" s="98">
        <v>200</v>
      </c>
      <c r="K103" s="98">
        <v>200</v>
      </c>
    </row>
    <row r="104" spans="1:11" s="40" customFormat="1" ht="16.5" thickTop="1" thickBot="1" x14ac:dyDescent="0.3">
      <c r="A104" s="55"/>
      <c r="B104" s="55"/>
      <c r="C104" s="57" t="s">
        <v>393</v>
      </c>
      <c r="D104" s="55">
        <v>41</v>
      </c>
      <c r="E104" s="87">
        <v>0</v>
      </c>
      <c r="F104" s="87">
        <v>0</v>
      </c>
      <c r="G104" s="98">
        <v>0</v>
      </c>
      <c r="H104" s="87">
        <v>80</v>
      </c>
      <c r="I104" s="98">
        <v>80</v>
      </c>
      <c r="J104" s="98">
        <v>80</v>
      </c>
      <c r="K104" s="98">
        <v>80</v>
      </c>
    </row>
    <row r="105" spans="1:11" s="40" customFormat="1" ht="16.5" thickTop="1" thickBot="1" x14ac:dyDescent="0.3">
      <c r="A105" s="55"/>
      <c r="B105" s="55"/>
      <c r="C105" s="57" t="s">
        <v>394</v>
      </c>
      <c r="D105" s="55">
        <v>41</v>
      </c>
      <c r="E105" s="87">
        <v>0</v>
      </c>
      <c r="F105" s="87">
        <v>0</v>
      </c>
      <c r="G105" s="98">
        <v>0</v>
      </c>
      <c r="H105" s="87">
        <v>100</v>
      </c>
      <c r="I105" s="98">
        <v>110</v>
      </c>
      <c r="J105" s="98">
        <v>110</v>
      </c>
      <c r="K105" s="98">
        <v>110</v>
      </c>
    </row>
    <row r="106" spans="1:11" ht="16.5" thickTop="1" thickBot="1" x14ac:dyDescent="0.3">
      <c r="A106" s="48"/>
      <c r="B106" s="45" t="s">
        <v>282</v>
      </c>
      <c r="C106" s="49" t="s">
        <v>161</v>
      </c>
      <c r="D106" s="48">
        <v>41</v>
      </c>
      <c r="E106" s="82">
        <v>0</v>
      </c>
      <c r="F106" s="82">
        <v>0</v>
      </c>
      <c r="G106" s="97">
        <v>0</v>
      </c>
      <c r="H106" s="82">
        <v>0</v>
      </c>
      <c r="I106" s="97">
        <v>0</v>
      </c>
      <c r="J106" s="97">
        <v>0</v>
      </c>
      <c r="K106" s="97">
        <v>0</v>
      </c>
    </row>
    <row r="107" spans="1:11" ht="16.5" thickTop="1" thickBot="1" x14ac:dyDescent="0.3">
      <c r="A107" s="45"/>
      <c r="B107" s="45" t="s">
        <v>283</v>
      </c>
      <c r="C107" s="49" t="s">
        <v>163</v>
      </c>
      <c r="D107" s="48">
        <v>41</v>
      </c>
      <c r="E107" s="82">
        <v>0</v>
      </c>
      <c r="F107" s="82">
        <v>900</v>
      </c>
      <c r="G107" s="97">
        <v>500</v>
      </c>
      <c r="H107" s="82">
        <v>500</v>
      </c>
      <c r="I107" s="97">
        <v>600</v>
      </c>
      <c r="J107" s="97">
        <v>600</v>
      </c>
      <c r="K107" s="97">
        <v>600</v>
      </c>
    </row>
    <row r="108" spans="1:11" ht="16.5" thickTop="1" thickBot="1" x14ac:dyDescent="0.3">
      <c r="A108" s="45"/>
      <c r="B108" s="45" t="s">
        <v>284</v>
      </c>
      <c r="C108" s="49" t="s">
        <v>174</v>
      </c>
      <c r="D108" s="48">
        <v>41</v>
      </c>
      <c r="E108" s="82">
        <v>752</v>
      </c>
      <c r="F108" s="82">
        <v>801.5</v>
      </c>
      <c r="G108" s="97">
        <v>1000</v>
      </c>
      <c r="H108" s="82">
        <v>2000</v>
      </c>
      <c r="I108" s="97">
        <v>2000</v>
      </c>
      <c r="J108" s="97">
        <v>2000</v>
      </c>
      <c r="K108" s="97">
        <v>2000</v>
      </c>
    </row>
    <row r="109" spans="1:11" ht="16.5" thickTop="1" thickBot="1" x14ac:dyDescent="0.3">
      <c r="A109" s="45"/>
      <c r="B109" s="45" t="s">
        <v>285</v>
      </c>
      <c r="C109" s="49" t="s">
        <v>286</v>
      </c>
      <c r="D109" s="48">
        <v>41</v>
      </c>
      <c r="E109" s="82">
        <v>0</v>
      </c>
      <c r="F109" s="82">
        <v>18.600000000000001</v>
      </c>
      <c r="G109" s="97">
        <v>20</v>
      </c>
      <c r="H109" s="82">
        <v>20</v>
      </c>
      <c r="I109" s="97">
        <v>20</v>
      </c>
      <c r="J109" s="97">
        <v>20</v>
      </c>
      <c r="K109" s="97">
        <v>20</v>
      </c>
    </row>
    <row r="110" spans="1:11" ht="16.5" thickTop="1" thickBot="1" x14ac:dyDescent="0.3">
      <c r="A110" s="45"/>
      <c r="B110" s="45" t="s">
        <v>287</v>
      </c>
      <c r="C110" s="49" t="s">
        <v>165</v>
      </c>
      <c r="D110" s="48">
        <v>41</v>
      </c>
      <c r="E110" s="82">
        <v>55.68</v>
      </c>
      <c r="F110" s="82">
        <v>55.76</v>
      </c>
      <c r="G110" s="97">
        <v>60</v>
      </c>
      <c r="H110" s="82">
        <v>60</v>
      </c>
      <c r="I110" s="97">
        <v>60</v>
      </c>
      <c r="J110" s="97">
        <v>60</v>
      </c>
      <c r="K110" s="97">
        <v>60</v>
      </c>
    </row>
    <row r="111" spans="1:11" ht="16.5" thickTop="1" thickBot="1" x14ac:dyDescent="0.3">
      <c r="A111" s="45"/>
      <c r="B111" s="45" t="s">
        <v>288</v>
      </c>
      <c r="C111" s="49" t="s">
        <v>369</v>
      </c>
      <c r="D111" s="48">
        <v>41</v>
      </c>
      <c r="E111" s="82">
        <v>0</v>
      </c>
      <c r="F111" s="82">
        <v>68.900000000000006</v>
      </c>
      <c r="G111" s="97">
        <v>0</v>
      </c>
      <c r="H111" s="82">
        <v>0</v>
      </c>
      <c r="I111" s="97">
        <v>0</v>
      </c>
      <c r="J111" s="97">
        <v>0</v>
      </c>
      <c r="K111" s="97">
        <v>0</v>
      </c>
    </row>
    <row r="112" spans="1:11" ht="16.5" thickTop="1" thickBot="1" x14ac:dyDescent="0.3">
      <c r="A112" s="52"/>
      <c r="B112" s="52"/>
      <c r="C112" s="53" t="s">
        <v>167</v>
      </c>
      <c r="D112" s="52">
        <v>41</v>
      </c>
      <c r="E112" s="81">
        <f>E113+E116</f>
        <v>594.07000000000005</v>
      </c>
      <c r="F112" s="81">
        <f>F113+F116</f>
        <v>909.64</v>
      </c>
      <c r="G112" s="100">
        <v>950</v>
      </c>
      <c r="H112" s="81">
        <v>950</v>
      </c>
      <c r="I112" s="100">
        <v>1050</v>
      </c>
      <c r="J112" s="100">
        <v>1050</v>
      </c>
      <c r="K112" s="100">
        <v>1050</v>
      </c>
    </row>
    <row r="113" spans="1:11" s="5" customFormat="1" ht="16.5" thickTop="1" thickBot="1" x14ac:dyDescent="0.3">
      <c r="A113" s="45"/>
      <c r="B113" s="45" t="s">
        <v>389</v>
      </c>
      <c r="C113" s="46" t="s">
        <v>168</v>
      </c>
      <c r="D113" s="45">
        <v>41</v>
      </c>
      <c r="E113" s="86">
        <v>272.91000000000003</v>
      </c>
      <c r="F113" s="86">
        <v>537.16</v>
      </c>
      <c r="G113" s="96">
        <v>550</v>
      </c>
      <c r="H113" s="86">
        <v>550</v>
      </c>
      <c r="I113" s="96">
        <v>600</v>
      </c>
      <c r="J113" s="96">
        <v>600</v>
      </c>
      <c r="K113" s="96">
        <v>600</v>
      </c>
    </row>
    <row r="114" spans="1:11" ht="16.5" thickTop="1" thickBot="1" x14ac:dyDescent="0.3">
      <c r="A114" s="48"/>
      <c r="B114" s="45"/>
      <c r="C114" s="49" t="s">
        <v>240</v>
      </c>
      <c r="D114" s="48">
        <v>41</v>
      </c>
      <c r="E114" s="82">
        <v>227.7</v>
      </c>
      <c r="F114" s="82">
        <v>488.71</v>
      </c>
      <c r="G114" s="97">
        <v>500</v>
      </c>
      <c r="H114" s="82">
        <v>500</v>
      </c>
      <c r="I114" s="97">
        <v>500</v>
      </c>
      <c r="J114" s="97">
        <v>500</v>
      </c>
      <c r="K114" s="97">
        <v>500</v>
      </c>
    </row>
    <row r="115" spans="1:11" ht="16.5" thickTop="1" thickBot="1" x14ac:dyDescent="0.3">
      <c r="A115" s="48"/>
      <c r="B115" s="45"/>
      <c r="C115" s="49" t="s">
        <v>241</v>
      </c>
      <c r="D115" s="48">
        <v>41</v>
      </c>
      <c r="E115" s="82">
        <v>45.21</v>
      </c>
      <c r="F115" s="82">
        <v>48.45</v>
      </c>
      <c r="G115" s="97">
        <v>50</v>
      </c>
      <c r="H115" s="82">
        <v>50</v>
      </c>
      <c r="I115" s="97">
        <v>100</v>
      </c>
      <c r="J115" s="97">
        <v>100</v>
      </c>
      <c r="K115" s="97">
        <v>100</v>
      </c>
    </row>
    <row r="116" spans="1:11" s="5" customFormat="1" ht="16.5" thickTop="1" thickBot="1" x14ac:dyDescent="0.3">
      <c r="A116" s="45"/>
      <c r="B116" s="45" t="s">
        <v>289</v>
      </c>
      <c r="C116" s="46" t="s">
        <v>170</v>
      </c>
      <c r="D116" s="107">
        <v>111</v>
      </c>
      <c r="E116" s="86">
        <v>321.16000000000003</v>
      </c>
      <c r="F116" s="86">
        <v>372.48</v>
      </c>
      <c r="G116" s="96">
        <v>400</v>
      </c>
      <c r="H116" s="86">
        <v>400</v>
      </c>
      <c r="I116" s="96">
        <v>450</v>
      </c>
      <c r="J116" s="96">
        <v>450</v>
      </c>
      <c r="K116" s="96">
        <v>450</v>
      </c>
    </row>
    <row r="117" spans="1:11" ht="16.5" thickTop="1" thickBot="1" x14ac:dyDescent="0.3">
      <c r="A117" s="48"/>
      <c r="B117" s="45"/>
      <c r="C117" s="49" t="s">
        <v>243</v>
      </c>
      <c r="D117" s="106">
        <v>111</v>
      </c>
      <c r="E117" s="82">
        <v>306.89999999999998</v>
      </c>
      <c r="F117" s="82">
        <v>358.53</v>
      </c>
      <c r="G117" s="97">
        <v>350</v>
      </c>
      <c r="H117" s="82">
        <v>350</v>
      </c>
      <c r="I117" s="97">
        <v>400</v>
      </c>
      <c r="J117" s="97">
        <v>400</v>
      </c>
      <c r="K117" s="97">
        <v>400</v>
      </c>
    </row>
    <row r="118" spans="1:11" ht="16.5" thickTop="1" thickBot="1" x14ac:dyDescent="0.3">
      <c r="A118" s="48"/>
      <c r="B118" s="45"/>
      <c r="C118" s="49" t="s">
        <v>244</v>
      </c>
      <c r="D118" s="106">
        <v>111</v>
      </c>
      <c r="E118" s="82">
        <v>14.26</v>
      </c>
      <c r="F118" s="82">
        <v>13.95</v>
      </c>
      <c r="G118" s="97">
        <v>50</v>
      </c>
      <c r="H118" s="82">
        <v>50</v>
      </c>
      <c r="I118" s="97">
        <v>50</v>
      </c>
      <c r="J118" s="97">
        <v>50</v>
      </c>
      <c r="K118" s="97">
        <v>50</v>
      </c>
    </row>
    <row r="119" spans="1:11" ht="16.5" thickTop="1" thickBot="1" x14ac:dyDescent="0.3">
      <c r="A119" s="52"/>
      <c r="B119" s="52"/>
      <c r="C119" s="53" t="s">
        <v>171</v>
      </c>
      <c r="D119" s="52">
        <v>41</v>
      </c>
      <c r="E119" s="81">
        <v>418.77</v>
      </c>
      <c r="F119" s="81">
        <f>F121+F124</f>
        <v>548.29</v>
      </c>
      <c r="G119" s="100">
        <v>590</v>
      </c>
      <c r="H119" s="81">
        <f>H120+H121+H124</f>
        <v>640</v>
      </c>
      <c r="I119" s="100">
        <f>I121+I124</f>
        <v>580</v>
      </c>
      <c r="J119" s="100">
        <f>J121+J124</f>
        <v>580</v>
      </c>
      <c r="K119" s="100">
        <f>K121+K124</f>
        <v>580</v>
      </c>
    </row>
    <row r="120" spans="1:11" s="60" customFormat="1" ht="16.5" thickTop="1" thickBot="1" x14ac:dyDescent="0.3">
      <c r="A120" s="59"/>
      <c r="B120" s="59" t="s">
        <v>290</v>
      </c>
      <c r="C120" s="93" t="s">
        <v>300</v>
      </c>
      <c r="D120" s="59">
        <v>41</v>
      </c>
      <c r="E120" s="91">
        <v>0</v>
      </c>
      <c r="F120" s="91">
        <v>0</v>
      </c>
      <c r="G120" s="103">
        <v>0</v>
      </c>
      <c r="H120" s="91">
        <v>50</v>
      </c>
      <c r="I120" s="103">
        <v>0</v>
      </c>
      <c r="J120" s="103">
        <v>0</v>
      </c>
      <c r="K120" s="103">
        <v>0</v>
      </c>
    </row>
    <row r="121" spans="1:11" s="5" customFormat="1" ht="16.5" thickTop="1" thickBot="1" x14ac:dyDescent="0.3">
      <c r="A121" s="45"/>
      <c r="B121" s="45" t="s">
        <v>395</v>
      </c>
      <c r="C121" s="46" t="s">
        <v>173</v>
      </c>
      <c r="D121" s="45">
        <v>41</v>
      </c>
      <c r="E121" s="86">
        <v>418.77</v>
      </c>
      <c r="F121" s="86">
        <v>443.88</v>
      </c>
      <c r="G121" s="96">
        <v>480</v>
      </c>
      <c r="H121" s="86">
        <v>480</v>
      </c>
      <c r="I121" s="96">
        <v>480</v>
      </c>
      <c r="J121" s="96">
        <v>480</v>
      </c>
      <c r="K121" s="96">
        <v>480</v>
      </c>
    </row>
    <row r="122" spans="1:11" ht="16.5" thickTop="1" thickBot="1" x14ac:dyDescent="0.3">
      <c r="A122" s="48"/>
      <c r="B122" s="64"/>
      <c r="C122" s="65" t="s">
        <v>246</v>
      </c>
      <c r="D122" s="48">
        <v>41</v>
      </c>
      <c r="E122" s="82">
        <v>288.77</v>
      </c>
      <c r="F122" s="82">
        <v>313.88</v>
      </c>
      <c r="G122" s="97">
        <v>350</v>
      </c>
      <c r="H122" s="82">
        <v>350</v>
      </c>
      <c r="I122" s="97">
        <v>350</v>
      </c>
      <c r="J122" s="97">
        <v>350</v>
      </c>
      <c r="K122" s="97">
        <v>350</v>
      </c>
    </row>
    <row r="123" spans="1:11" ht="16.5" thickTop="1" thickBot="1" x14ac:dyDescent="0.3">
      <c r="A123" s="48"/>
      <c r="B123" s="64"/>
      <c r="C123" s="65" t="s">
        <v>247</v>
      </c>
      <c r="D123" s="48">
        <v>41</v>
      </c>
      <c r="E123" s="82">
        <v>130</v>
      </c>
      <c r="F123" s="82">
        <v>130</v>
      </c>
      <c r="G123" s="97">
        <v>130</v>
      </c>
      <c r="H123" s="82">
        <v>130</v>
      </c>
      <c r="I123" s="97">
        <v>130</v>
      </c>
      <c r="J123" s="97">
        <v>130</v>
      </c>
      <c r="K123" s="97">
        <v>130</v>
      </c>
    </row>
    <row r="124" spans="1:11" ht="16.5" thickTop="1" thickBot="1" x14ac:dyDescent="0.3">
      <c r="A124" s="48"/>
      <c r="B124" s="64" t="s">
        <v>396</v>
      </c>
      <c r="C124" s="65" t="s">
        <v>291</v>
      </c>
      <c r="D124" s="48">
        <v>41</v>
      </c>
      <c r="E124" s="82">
        <v>0</v>
      </c>
      <c r="F124" s="82">
        <v>104.41</v>
      </c>
      <c r="G124" s="97">
        <v>110</v>
      </c>
      <c r="H124" s="82">
        <v>110</v>
      </c>
      <c r="I124" s="97">
        <v>100</v>
      </c>
      <c r="J124" s="97">
        <v>100</v>
      </c>
      <c r="K124" s="97">
        <v>100</v>
      </c>
    </row>
    <row r="125" spans="1:11" ht="16.5" thickTop="1" thickBot="1" x14ac:dyDescent="0.3">
      <c r="A125" s="44" t="s">
        <v>176</v>
      </c>
      <c r="B125" s="51"/>
      <c r="C125" s="221" t="s">
        <v>255</v>
      </c>
      <c r="D125" s="222"/>
      <c r="E125" s="80">
        <v>503.09</v>
      </c>
      <c r="F125" s="80">
        <v>538.15</v>
      </c>
      <c r="G125" s="99">
        <v>550</v>
      </c>
      <c r="H125" s="80">
        <v>550</v>
      </c>
      <c r="I125" s="99">
        <v>650</v>
      </c>
      <c r="J125" s="99">
        <v>650</v>
      </c>
      <c r="K125" s="99">
        <v>650</v>
      </c>
    </row>
    <row r="126" spans="1:11" ht="16.5" thickTop="1" thickBot="1" x14ac:dyDescent="0.3">
      <c r="A126" s="52"/>
      <c r="B126" s="52"/>
      <c r="C126" s="53" t="s">
        <v>145</v>
      </c>
      <c r="D126" s="52">
        <v>41</v>
      </c>
      <c r="E126" s="81">
        <v>503.09</v>
      </c>
      <c r="F126" s="81">
        <v>538.15</v>
      </c>
      <c r="G126" s="100">
        <v>550</v>
      </c>
      <c r="H126" s="81">
        <v>550</v>
      </c>
      <c r="I126" s="100">
        <v>650</v>
      </c>
      <c r="J126" s="100">
        <v>650</v>
      </c>
      <c r="K126" s="100">
        <v>650</v>
      </c>
    </row>
    <row r="127" spans="1:11" s="5" customFormat="1" ht="16.5" thickTop="1" thickBot="1" x14ac:dyDescent="0.3">
      <c r="A127" s="45"/>
      <c r="B127" s="45" t="s">
        <v>103</v>
      </c>
      <c r="C127" s="63" t="s">
        <v>154</v>
      </c>
      <c r="D127" s="45">
        <v>41</v>
      </c>
      <c r="E127" s="86">
        <v>503.09</v>
      </c>
      <c r="F127" s="86">
        <v>538.15</v>
      </c>
      <c r="G127" s="96">
        <v>540</v>
      </c>
      <c r="H127" s="86">
        <v>540</v>
      </c>
      <c r="I127" s="96">
        <v>640</v>
      </c>
      <c r="J127" s="96">
        <v>640</v>
      </c>
      <c r="K127" s="96">
        <v>640</v>
      </c>
    </row>
    <row r="128" spans="1:11" s="40" customFormat="1" ht="16.5" thickTop="1" thickBot="1" x14ac:dyDescent="0.3">
      <c r="A128" s="48"/>
      <c r="B128" s="48"/>
      <c r="C128" s="47" t="s">
        <v>248</v>
      </c>
      <c r="D128" s="48">
        <v>41</v>
      </c>
      <c r="E128" s="82">
        <v>364.44</v>
      </c>
      <c r="F128" s="82">
        <v>412.8</v>
      </c>
      <c r="G128" s="97">
        <v>400</v>
      </c>
      <c r="H128" s="82">
        <v>400</v>
      </c>
      <c r="I128" s="97">
        <v>500</v>
      </c>
      <c r="J128" s="97">
        <v>500</v>
      </c>
      <c r="K128" s="97">
        <v>500</v>
      </c>
    </row>
    <row r="129" spans="1:11" s="40" customFormat="1" ht="16.5" thickTop="1" thickBot="1" x14ac:dyDescent="0.3">
      <c r="A129" s="48"/>
      <c r="B129" s="48"/>
      <c r="C129" s="47" t="s">
        <v>249</v>
      </c>
      <c r="D129" s="48">
        <v>41</v>
      </c>
      <c r="E129" s="82">
        <v>138.65</v>
      </c>
      <c r="F129" s="82">
        <v>125.35</v>
      </c>
      <c r="G129" s="97">
        <v>140</v>
      </c>
      <c r="H129" s="82">
        <v>140</v>
      </c>
      <c r="I129" s="97">
        <v>140</v>
      </c>
      <c r="J129" s="97">
        <v>140</v>
      </c>
      <c r="K129" s="97">
        <v>140</v>
      </c>
    </row>
    <row r="130" spans="1:11" ht="16.5" thickTop="1" thickBot="1" x14ac:dyDescent="0.3">
      <c r="A130" s="48"/>
      <c r="B130" s="45" t="s">
        <v>105</v>
      </c>
      <c r="C130" s="49" t="s">
        <v>165</v>
      </c>
      <c r="D130" s="48">
        <v>41</v>
      </c>
      <c r="E130" s="82">
        <v>0</v>
      </c>
      <c r="F130" s="82">
        <v>0</v>
      </c>
      <c r="G130" s="97">
        <v>10</v>
      </c>
      <c r="H130" s="82">
        <v>10</v>
      </c>
      <c r="I130" s="97">
        <v>10</v>
      </c>
      <c r="J130" s="97">
        <v>10</v>
      </c>
      <c r="K130" s="97">
        <v>10</v>
      </c>
    </row>
    <row r="131" spans="1:11" ht="16.5" thickTop="1" thickBot="1" x14ac:dyDescent="0.3">
      <c r="A131" s="44" t="s">
        <v>177</v>
      </c>
      <c r="B131" s="51"/>
      <c r="C131" s="221" t="s">
        <v>251</v>
      </c>
      <c r="D131" s="222"/>
      <c r="E131" s="80">
        <v>568.29999999999995</v>
      </c>
      <c r="F131" s="80">
        <f>F132+F157+F159+F168+F183</f>
        <v>615.36</v>
      </c>
      <c r="G131" s="99">
        <v>600</v>
      </c>
      <c r="H131" s="80">
        <f>H132+H157+H159+H168+H183</f>
        <v>1730</v>
      </c>
      <c r="I131" s="99">
        <f>I132+I159+I168+I183</f>
        <v>625</v>
      </c>
      <c r="J131" s="99">
        <f>J132+J159+J168+J183</f>
        <v>625</v>
      </c>
      <c r="K131" s="99">
        <f>K132+K159+K168+K183</f>
        <v>625</v>
      </c>
    </row>
    <row r="132" spans="1:11" ht="16.5" thickTop="1" thickBot="1" x14ac:dyDescent="0.3">
      <c r="A132" s="52"/>
      <c r="B132" s="52"/>
      <c r="C132" s="53" t="s">
        <v>104</v>
      </c>
      <c r="D132" s="108">
        <v>111</v>
      </c>
      <c r="E132" s="81">
        <f>E133+E141+E145+E149+E153</f>
        <v>17.46</v>
      </c>
      <c r="F132" s="81">
        <f>F133+F141+F145+F149+F153</f>
        <v>19.600000000000001</v>
      </c>
      <c r="G132" s="100">
        <v>30</v>
      </c>
      <c r="H132" s="81">
        <f>H133+H137+H141+H145+H149+H153</f>
        <v>80</v>
      </c>
      <c r="I132" s="100">
        <v>30</v>
      </c>
      <c r="J132" s="100">
        <v>30</v>
      </c>
      <c r="K132" s="100">
        <v>30</v>
      </c>
    </row>
    <row r="133" spans="1:11" s="5" customFormat="1" ht="16.5" thickTop="1" thickBot="1" x14ac:dyDescent="0.3">
      <c r="A133" s="45"/>
      <c r="B133" s="45" t="s">
        <v>103</v>
      </c>
      <c r="C133" s="46" t="s">
        <v>108</v>
      </c>
      <c r="D133" s="107">
        <v>111</v>
      </c>
      <c r="E133" s="86">
        <v>5</v>
      </c>
      <c r="F133" s="86">
        <v>6</v>
      </c>
      <c r="G133" s="96">
        <v>5</v>
      </c>
      <c r="H133" s="86">
        <v>15</v>
      </c>
      <c r="I133" s="96">
        <v>5</v>
      </c>
      <c r="J133" s="96">
        <v>5</v>
      </c>
      <c r="K133" s="96">
        <v>5</v>
      </c>
    </row>
    <row r="134" spans="1:11" s="40" customFormat="1" ht="16.5" thickTop="1" thickBot="1" x14ac:dyDescent="0.3">
      <c r="A134" s="48"/>
      <c r="B134" s="48"/>
      <c r="C134" s="49" t="s">
        <v>446</v>
      </c>
      <c r="D134" s="106">
        <v>111</v>
      </c>
      <c r="E134" s="82">
        <v>0</v>
      </c>
      <c r="F134" s="82">
        <v>0</v>
      </c>
      <c r="G134" s="97">
        <v>0</v>
      </c>
      <c r="H134" s="82">
        <v>0</v>
      </c>
      <c r="I134" s="97">
        <v>5</v>
      </c>
      <c r="J134" s="97">
        <v>5</v>
      </c>
      <c r="K134" s="97">
        <v>5</v>
      </c>
    </row>
    <row r="135" spans="1:11" ht="16.5" thickTop="1" thickBot="1" x14ac:dyDescent="0.3">
      <c r="A135" s="48"/>
      <c r="B135" s="45"/>
      <c r="C135" s="49" t="s">
        <v>397</v>
      </c>
      <c r="D135" s="106">
        <v>111</v>
      </c>
      <c r="E135" s="82">
        <v>0</v>
      </c>
      <c r="F135" s="82">
        <v>0</v>
      </c>
      <c r="G135" s="97">
        <v>0</v>
      </c>
      <c r="H135" s="82">
        <v>10</v>
      </c>
      <c r="I135" s="97">
        <v>0</v>
      </c>
      <c r="J135" s="97">
        <v>0</v>
      </c>
      <c r="K135" s="97">
        <v>0</v>
      </c>
    </row>
    <row r="136" spans="1:11" ht="16.5" thickTop="1" thickBot="1" x14ac:dyDescent="0.3">
      <c r="A136" s="48"/>
      <c r="B136" s="45"/>
      <c r="C136" s="49" t="s">
        <v>398</v>
      </c>
      <c r="D136" s="106">
        <v>111</v>
      </c>
      <c r="E136" s="82">
        <v>0</v>
      </c>
      <c r="F136" s="82">
        <v>0</v>
      </c>
      <c r="G136" s="97">
        <v>0</v>
      </c>
      <c r="H136" s="82">
        <v>5</v>
      </c>
      <c r="I136" s="97">
        <v>0</v>
      </c>
      <c r="J136" s="97">
        <v>0</v>
      </c>
      <c r="K136" s="97">
        <v>0</v>
      </c>
    </row>
    <row r="137" spans="1:11" s="5" customFormat="1" ht="16.5" thickTop="1" thickBot="1" x14ac:dyDescent="0.3">
      <c r="A137" s="45"/>
      <c r="B137" s="45" t="s">
        <v>105</v>
      </c>
      <c r="C137" s="46" t="s">
        <v>109</v>
      </c>
      <c r="D137" s="107">
        <v>111</v>
      </c>
      <c r="E137" s="86">
        <v>0</v>
      </c>
      <c r="F137" s="86">
        <v>0</v>
      </c>
      <c r="G137" s="96">
        <v>5</v>
      </c>
      <c r="H137" s="86">
        <v>5</v>
      </c>
      <c r="I137" s="96">
        <v>5</v>
      </c>
      <c r="J137" s="96">
        <v>5</v>
      </c>
      <c r="K137" s="96">
        <v>5</v>
      </c>
    </row>
    <row r="138" spans="1:11" s="40" customFormat="1" ht="16.5" thickTop="1" thickBot="1" x14ac:dyDescent="0.3">
      <c r="A138" s="48"/>
      <c r="B138" s="48"/>
      <c r="C138" s="49" t="s">
        <v>447</v>
      </c>
      <c r="D138" s="106">
        <v>111</v>
      </c>
      <c r="E138" s="82">
        <v>0</v>
      </c>
      <c r="F138" s="82">
        <v>0</v>
      </c>
      <c r="G138" s="97">
        <v>0</v>
      </c>
      <c r="H138" s="82">
        <v>0</v>
      </c>
      <c r="I138" s="97">
        <v>5</v>
      </c>
      <c r="J138" s="97">
        <v>5</v>
      </c>
      <c r="K138" s="97">
        <v>5</v>
      </c>
    </row>
    <row r="139" spans="1:11" s="193" customFormat="1" ht="16.5" thickTop="1" thickBot="1" x14ac:dyDescent="0.3">
      <c r="A139" s="47"/>
      <c r="B139" s="47"/>
      <c r="C139" s="47" t="s">
        <v>399</v>
      </c>
      <c r="D139" s="106">
        <v>111</v>
      </c>
      <c r="E139" s="97">
        <v>0</v>
      </c>
      <c r="F139" s="97">
        <v>0</v>
      </c>
      <c r="G139" s="97">
        <v>0</v>
      </c>
      <c r="H139" s="97">
        <v>0</v>
      </c>
      <c r="I139" s="97">
        <v>0</v>
      </c>
      <c r="J139" s="97">
        <v>0</v>
      </c>
      <c r="K139" s="97">
        <v>0</v>
      </c>
    </row>
    <row r="140" spans="1:11" s="193" customFormat="1" ht="16.5" thickTop="1" thickBot="1" x14ac:dyDescent="0.3">
      <c r="A140" s="47"/>
      <c r="B140" s="47"/>
      <c r="C140" s="47" t="s">
        <v>400</v>
      </c>
      <c r="D140" s="106">
        <v>111</v>
      </c>
      <c r="E140" s="97">
        <v>0</v>
      </c>
      <c r="F140" s="97">
        <v>0</v>
      </c>
      <c r="G140" s="97">
        <v>0</v>
      </c>
      <c r="H140" s="97">
        <v>5</v>
      </c>
      <c r="I140" s="97">
        <v>0</v>
      </c>
      <c r="J140" s="97">
        <v>0</v>
      </c>
      <c r="K140" s="97">
        <v>0</v>
      </c>
    </row>
    <row r="141" spans="1:11" s="5" customFormat="1" ht="16.5" thickTop="1" thickBot="1" x14ac:dyDescent="0.3">
      <c r="A141" s="15"/>
      <c r="B141" s="15" t="s">
        <v>106</v>
      </c>
      <c r="C141" s="14" t="s">
        <v>113</v>
      </c>
      <c r="D141" s="36">
        <v>111</v>
      </c>
      <c r="E141" s="84">
        <v>7.86</v>
      </c>
      <c r="F141" s="84">
        <v>8.4</v>
      </c>
      <c r="G141" s="101">
        <v>5</v>
      </c>
      <c r="H141" s="84">
        <v>15</v>
      </c>
      <c r="I141" s="101">
        <v>5</v>
      </c>
      <c r="J141" s="101">
        <v>5</v>
      </c>
      <c r="K141" s="101">
        <v>5</v>
      </c>
    </row>
    <row r="142" spans="1:11" s="40" customFormat="1" ht="16.5" thickTop="1" thickBot="1" x14ac:dyDescent="0.3">
      <c r="A142" s="20"/>
      <c r="B142" s="20"/>
      <c r="C142" s="19" t="s">
        <v>448</v>
      </c>
      <c r="D142" s="37">
        <v>111</v>
      </c>
      <c r="E142" s="83">
        <v>0</v>
      </c>
      <c r="F142" s="83">
        <v>0</v>
      </c>
      <c r="G142" s="94">
        <v>0</v>
      </c>
      <c r="H142" s="83">
        <v>0</v>
      </c>
      <c r="I142" s="94">
        <v>5</v>
      </c>
      <c r="J142" s="94">
        <v>5</v>
      </c>
      <c r="K142" s="94">
        <v>5</v>
      </c>
    </row>
    <row r="143" spans="1:11" ht="16.5" thickTop="1" thickBot="1" x14ac:dyDescent="0.3">
      <c r="A143" s="20"/>
      <c r="B143" s="15"/>
      <c r="C143" s="19" t="s">
        <v>401</v>
      </c>
      <c r="D143" s="37">
        <v>111</v>
      </c>
      <c r="E143" s="83">
        <v>0</v>
      </c>
      <c r="F143" s="83">
        <v>0</v>
      </c>
      <c r="G143" s="94">
        <v>0</v>
      </c>
      <c r="H143" s="83">
        <v>10</v>
      </c>
      <c r="I143" s="94">
        <v>0</v>
      </c>
      <c r="J143" s="94">
        <v>0</v>
      </c>
      <c r="K143" s="94">
        <v>0</v>
      </c>
    </row>
    <row r="144" spans="1:11" ht="16.5" thickTop="1" thickBot="1" x14ac:dyDescent="0.3">
      <c r="A144" s="20"/>
      <c r="B144" s="15"/>
      <c r="C144" s="19" t="s">
        <v>402</v>
      </c>
      <c r="D144" s="37">
        <v>111</v>
      </c>
      <c r="E144" s="83">
        <v>0</v>
      </c>
      <c r="F144" s="83">
        <v>0</v>
      </c>
      <c r="G144" s="94">
        <v>0</v>
      </c>
      <c r="H144" s="83">
        <v>5</v>
      </c>
      <c r="I144" s="94">
        <v>0</v>
      </c>
      <c r="J144" s="94">
        <v>0</v>
      </c>
      <c r="K144" s="94">
        <v>0</v>
      </c>
    </row>
    <row r="145" spans="1:11" s="5" customFormat="1" ht="16.5" thickTop="1" thickBot="1" x14ac:dyDescent="0.3">
      <c r="A145" s="15"/>
      <c r="B145" s="15" t="s">
        <v>110</v>
      </c>
      <c r="C145" s="14" t="s">
        <v>115</v>
      </c>
      <c r="D145" s="36">
        <v>111</v>
      </c>
      <c r="E145" s="84">
        <v>0.44</v>
      </c>
      <c r="F145" s="84">
        <v>0.55000000000000004</v>
      </c>
      <c r="G145" s="101">
        <v>5</v>
      </c>
      <c r="H145" s="84">
        <v>15</v>
      </c>
      <c r="I145" s="101">
        <v>5</v>
      </c>
      <c r="J145" s="101">
        <v>5</v>
      </c>
      <c r="K145" s="101">
        <v>5</v>
      </c>
    </row>
    <row r="146" spans="1:11" s="40" customFormat="1" ht="16.5" thickTop="1" thickBot="1" x14ac:dyDescent="0.3">
      <c r="A146" s="20"/>
      <c r="B146" s="20"/>
      <c r="C146" s="19" t="s">
        <v>449</v>
      </c>
      <c r="D146" s="37">
        <v>111</v>
      </c>
      <c r="E146" s="83">
        <v>0</v>
      </c>
      <c r="F146" s="83">
        <v>0</v>
      </c>
      <c r="G146" s="94">
        <v>0</v>
      </c>
      <c r="H146" s="83">
        <v>0</v>
      </c>
      <c r="I146" s="94">
        <v>5</v>
      </c>
      <c r="J146" s="94">
        <v>5</v>
      </c>
      <c r="K146" s="94">
        <v>5</v>
      </c>
    </row>
    <row r="147" spans="1:11" ht="16.5" thickTop="1" thickBot="1" x14ac:dyDescent="0.3">
      <c r="A147" s="20"/>
      <c r="B147" s="15"/>
      <c r="C147" s="19" t="s">
        <v>403</v>
      </c>
      <c r="D147" s="37">
        <v>111</v>
      </c>
      <c r="E147" s="83">
        <v>0</v>
      </c>
      <c r="F147" s="83">
        <v>0</v>
      </c>
      <c r="G147" s="94">
        <v>0</v>
      </c>
      <c r="H147" s="83">
        <v>10</v>
      </c>
      <c r="I147" s="94">
        <v>0</v>
      </c>
      <c r="J147" s="94">
        <v>0</v>
      </c>
      <c r="K147" s="94">
        <v>0</v>
      </c>
    </row>
    <row r="148" spans="1:11" ht="16.5" thickTop="1" thickBot="1" x14ac:dyDescent="0.3">
      <c r="A148" s="20"/>
      <c r="B148" s="15"/>
      <c r="C148" s="19" t="s">
        <v>404</v>
      </c>
      <c r="D148" s="37">
        <v>111</v>
      </c>
      <c r="E148" s="83">
        <v>0</v>
      </c>
      <c r="F148" s="83">
        <v>0</v>
      </c>
      <c r="G148" s="94">
        <v>0</v>
      </c>
      <c r="H148" s="83">
        <v>5</v>
      </c>
      <c r="I148" s="94">
        <v>0</v>
      </c>
      <c r="J148" s="94">
        <v>0</v>
      </c>
      <c r="K148" s="94">
        <v>0</v>
      </c>
    </row>
    <row r="149" spans="1:11" s="5" customFormat="1" ht="16.5" thickTop="1" thickBot="1" x14ac:dyDescent="0.3">
      <c r="A149" s="15"/>
      <c r="B149" s="15" t="s">
        <v>112</v>
      </c>
      <c r="C149" s="14" t="s">
        <v>117</v>
      </c>
      <c r="D149" s="36">
        <v>111</v>
      </c>
      <c r="E149" s="84">
        <v>1.5</v>
      </c>
      <c r="F149" s="84">
        <v>1.8</v>
      </c>
      <c r="G149" s="101">
        <v>5</v>
      </c>
      <c r="H149" s="84">
        <v>15</v>
      </c>
      <c r="I149" s="101">
        <v>5</v>
      </c>
      <c r="J149" s="101">
        <v>5</v>
      </c>
      <c r="K149" s="101">
        <v>5</v>
      </c>
    </row>
    <row r="150" spans="1:11" s="40" customFormat="1" ht="16.5" thickTop="1" thickBot="1" x14ac:dyDescent="0.3">
      <c r="A150" s="20"/>
      <c r="B150" s="20"/>
      <c r="C150" s="19" t="s">
        <v>450</v>
      </c>
      <c r="D150" s="37">
        <v>111</v>
      </c>
      <c r="E150" s="83">
        <v>0</v>
      </c>
      <c r="F150" s="83">
        <v>0</v>
      </c>
      <c r="G150" s="94">
        <v>0</v>
      </c>
      <c r="H150" s="83">
        <v>0</v>
      </c>
      <c r="I150" s="94">
        <v>5</v>
      </c>
      <c r="J150" s="94">
        <v>5</v>
      </c>
      <c r="K150" s="94">
        <v>5</v>
      </c>
    </row>
    <row r="151" spans="1:11" ht="16.5" thickTop="1" thickBot="1" x14ac:dyDescent="0.3">
      <c r="A151" s="20"/>
      <c r="B151" s="15"/>
      <c r="C151" s="19" t="s">
        <v>405</v>
      </c>
      <c r="D151" s="37">
        <v>111</v>
      </c>
      <c r="E151" s="83">
        <v>0</v>
      </c>
      <c r="F151" s="83">
        <v>0</v>
      </c>
      <c r="G151" s="94">
        <v>0</v>
      </c>
      <c r="H151" s="83">
        <v>10</v>
      </c>
      <c r="I151" s="94">
        <v>0</v>
      </c>
      <c r="J151" s="94">
        <v>0</v>
      </c>
      <c r="K151" s="94">
        <v>0</v>
      </c>
    </row>
    <row r="152" spans="1:11" ht="16.5" thickTop="1" thickBot="1" x14ac:dyDescent="0.3">
      <c r="A152" s="20"/>
      <c r="B152" s="15"/>
      <c r="C152" s="19" t="s">
        <v>406</v>
      </c>
      <c r="D152" s="37">
        <v>111</v>
      </c>
      <c r="E152" s="83">
        <v>0</v>
      </c>
      <c r="F152" s="83">
        <v>0</v>
      </c>
      <c r="G152" s="94">
        <v>0</v>
      </c>
      <c r="H152" s="83">
        <v>5</v>
      </c>
      <c r="I152" s="94">
        <v>0</v>
      </c>
      <c r="J152" s="94">
        <v>0</v>
      </c>
      <c r="K152" s="94">
        <v>0</v>
      </c>
    </row>
    <row r="153" spans="1:11" s="5" customFormat="1" ht="16.5" thickTop="1" thickBot="1" x14ac:dyDescent="0.3">
      <c r="A153" s="15"/>
      <c r="B153" s="15" t="s">
        <v>114</v>
      </c>
      <c r="C153" s="14" t="s">
        <v>121</v>
      </c>
      <c r="D153" s="36">
        <v>111</v>
      </c>
      <c r="E153" s="84">
        <v>2.66</v>
      </c>
      <c r="F153" s="84">
        <v>2.85</v>
      </c>
      <c r="G153" s="101">
        <v>5</v>
      </c>
      <c r="H153" s="84">
        <v>15</v>
      </c>
      <c r="I153" s="101">
        <v>5</v>
      </c>
      <c r="J153" s="101">
        <v>5</v>
      </c>
      <c r="K153" s="101">
        <v>5</v>
      </c>
    </row>
    <row r="154" spans="1:11" s="40" customFormat="1" ht="16.5" thickTop="1" thickBot="1" x14ac:dyDescent="0.3">
      <c r="A154" s="20"/>
      <c r="B154" s="20"/>
      <c r="C154" s="19" t="s">
        <v>451</v>
      </c>
      <c r="D154" s="37">
        <v>111</v>
      </c>
      <c r="E154" s="83">
        <v>0</v>
      </c>
      <c r="F154" s="83">
        <v>0</v>
      </c>
      <c r="G154" s="94">
        <v>0</v>
      </c>
      <c r="H154" s="83">
        <v>0</v>
      </c>
      <c r="I154" s="94">
        <v>5</v>
      </c>
      <c r="J154" s="94">
        <v>5</v>
      </c>
      <c r="K154" s="94">
        <v>5</v>
      </c>
    </row>
    <row r="155" spans="1:11" ht="16.5" thickTop="1" thickBot="1" x14ac:dyDescent="0.3">
      <c r="A155" s="20"/>
      <c r="B155" s="15"/>
      <c r="C155" s="19" t="s">
        <v>407</v>
      </c>
      <c r="D155" s="37">
        <v>111</v>
      </c>
      <c r="E155" s="83">
        <v>0</v>
      </c>
      <c r="F155" s="83">
        <v>0</v>
      </c>
      <c r="G155" s="94">
        <v>0</v>
      </c>
      <c r="H155" s="83">
        <v>10</v>
      </c>
      <c r="I155" s="94">
        <v>0</v>
      </c>
      <c r="J155" s="94">
        <v>0</v>
      </c>
      <c r="K155" s="94">
        <v>0</v>
      </c>
    </row>
    <row r="156" spans="1:11" ht="16.5" thickTop="1" thickBot="1" x14ac:dyDescent="0.3">
      <c r="A156" s="20"/>
      <c r="B156" s="15"/>
      <c r="C156" s="19" t="s">
        <v>408</v>
      </c>
      <c r="D156" s="37">
        <v>111</v>
      </c>
      <c r="E156" s="83">
        <v>0</v>
      </c>
      <c r="F156" s="83">
        <v>0</v>
      </c>
      <c r="G156" s="94">
        <v>0</v>
      </c>
      <c r="H156" s="83">
        <v>5</v>
      </c>
      <c r="I156" s="94">
        <v>0</v>
      </c>
      <c r="J156" s="94">
        <v>0</v>
      </c>
      <c r="K156" s="94">
        <v>0</v>
      </c>
    </row>
    <row r="157" spans="1:11" ht="16.5" thickTop="1" thickBot="1" x14ac:dyDescent="0.3">
      <c r="A157" s="52"/>
      <c r="B157" s="52"/>
      <c r="C157" s="53" t="s">
        <v>122</v>
      </c>
      <c r="D157" s="108">
        <v>111</v>
      </c>
      <c r="E157" s="81">
        <v>0</v>
      </c>
      <c r="F157" s="81">
        <v>0.9</v>
      </c>
      <c r="G157" s="100">
        <v>0</v>
      </c>
      <c r="H157" s="81">
        <v>0</v>
      </c>
      <c r="I157" s="100">
        <v>0</v>
      </c>
      <c r="J157" s="100">
        <v>0</v>
      </c>
      <c r="K157" s="100">
        <v>0</v>
      </c>
    </row>
    <row r="158" spans="1:11" ht="16.5" thickTop="1" thickBot="1" x14ac:dyDescent="0.3">
      <c r="A158" s="20"/>
      <c r="B158" s="15" t="s">
        <v>116</v>
      </c>
      <c r="C158" s="19" t="s">
        <v>124</v>
      </c>
      <c r="D158" s="37">
        <v>111</v>
      </c>
      <c r="E158" s="83">
        <v>0</v>
      </c>
      <c r="F158" s="83">
        <v>0.9</v>
      </c>
      <c r="G158" s="94">
        <v>0</v>
      </c>
      <c r="H158" s="83">
        <v>0</v>
      </c>
      <c r="I158" s="94">
        <v>0</v>
      </c>
      <c r="J158" s="94">
        <v>0</v>
      </c>
      <c r="K158" s="94">
        <v>0</v>
      </c>
    </row>
    <row r="159" spans="1:11" ht="16.5" thickTop="1" thickBot="1" x14ac:dyDescent="0.3">
      <c r="A159" s="52"/>
      <c r="B159" s="52"/>
      <c r="C159" s="53" t="s">
        <v>125</v>
      </c>
      <c r="D159" s="108">
        <v>111</v>
      </c>
      <c r="E159" s="81">
        <v>5</v>
      </c>
      <c r="F159" s="81">
        <v>5</v>
      </c>
      <c r="G159" s="100">
        <v>5</v>
      </c>
      <c r="H159" s="81">
        <v>15</v>
      </c>
      <c r="I159" s="100">
        <v>5</v>
      </c>
      <c r="J159" s="100">
        <v>5</v>
      </c>
      <c r="K159" s="100">
        <v>5</v>
      </c>
    </row>
    <row r="160" spans="1:11" s="5" customFormat="1" ht="16.5" thickTop="1" thickBot="1" x14ac:dyDescent="0.3">
      <c r="A160" s="15"/>
      <c r="B160" s="15" t="s">
        <v>118</v>
      </c>
      <c r="C160" s="14" t="s">
        <v>130</v>
      </c>
      <c r="D160" s="36">
        <v>111</v>
      </c>
      <c r="E160" s="84">
        <v>5</v>
      </c>
      <c r="F160" s="84">
        <v>5</v>
      </c>
      <c r="G160" s="101">
        <v>5</v>
      </c>
      <c r="H160" s="84">
        <v>5</v>
      </c>
      <c r="I160" s="101">
        <v>0</v>
      </c>
      <c r="J160" s="101">
        <v>0</v>
      </c>
      <c r="K160" s="101">
        <v>0</v>
      </c>
    </row>
    <row r="161" spans="1:11" s="5" customFormat="1" ht="16.5" thickTop="1" thickBot="1" x14ac:dyDescent="0.3">
      <c r="A161" s="15"/>
      <c r="B161" s="20"/>
      <c r="C161" s="19" t="s">
        <v>409</v>
      </c>
      <c r="D161" s="37">
        <v>111</v>
      </c>
      <c r="E161" s="83">
        <v>0</v>
      </c>
      <c r="F161" s="83">
        <v>5</v>
      </c>
      <c r="G161" s="94">
        <v>5</v>
      </c>
      <c r="H161" s="83">
        <v>0</v>
      </c>
      <c r="I161" s="94">
        <v>0</v>
      </c>
      <c r="J161" s="94">
        <v>0</v>
      </c>
      <c r="K161" s="94">
        <v>0</v>
      </c>
    </row>
    <row r="162" spans="1:11" s="5" customFormat="1" ht="16.5" thickTop="1" thickBot="1" x14ac:dyDescent="0.3">
      <c r="A162" s="15"/>
      <c r="B162" s="20"/>
      <c r="C162" s="194" t="s">
        <v>410</v>
      </c>
      <c r="D162" s="37">
        <v>111</v>
      </c>
      <c r="E162" s="83">
        <v>0</v>
      </c>
      <c r="F162" s="83">
        <v>0</v>
      </c>
      <c r="G162" s="94">
        <v>0</v>
      </c>
      <c r="H162" s="83">
        <v>5</v>
      </c>
      <c r="I162" s="94">
        <v>0</v>
      </c>
      <c r="J162" s="94">
        <v>0</v>
      </c>
      <c r="K162" s="94">
        <v>0</v>
      </c>
    </row>
    <row r="163" spans="1:11" s="40" customFormat="1" ht="16.5" thickTop="1" thickBot="1" x14ac:dyDescent="0.3">
      <c r="A163" s="20"/>
      <c r="B163" s="20"/>
      <c r="C163" s="19" t="s">
        <v>250</v>
      </c>
      <c r="D163" s="37">
        <v>111</v>
      </c>
      <c r="E163" s="83">
        <v>5</v>
      </c>
      <c r="F163" s="83">
        <v>0</v>
      </c>
      <c r="G163" s="94">
        <v>0</v>
      </c>
      <c r="H163" s="83">
        <v>0</v>
      </c>
      <c r="I163" s="94">
        <v>0</v>
      </c>
      <c r="J163" s="94">
        <v>0</v>
      </c>
      <c r="K163" s="94">
        <v>0</v>
      </c>
    </row>
    <row r="164" spans="1:11" s="5" customFormat="1" ht="16.5" thickTop="1" thickBot="1" x14ac:dyDescent="0.3">
      <c r="A164" s="15"/>
      <c r="B164" s="15" t="s">
        <v>120</v>
      </c>
      <c r="C164" s="14" t="s">
        <v>307</v>
      </c>
      <c r="D164" s="36">
        <v>111</v>
      </c>
      <c r="E164" s="84">
        <v>0</v>
      </c>
      <c r="F164" s="84">
        <v>0</v>
      </c>
      <c r="G164" s="101">
        <v>0</v>
      </c>
      <c r="H164" s="84">
        <v>10</v>
      </c>
      <c r="I164" s="101">
        <v>5</v>
      </c>
      <c r="J164" s="101">
        <v>5</v>
      </c>
      <c r="K164" s="101">
        <v>5</v>
      </c>
    </row>
    <row r="165" spans="1:11" s="40" customFormat="1" ht="16.5" thickTop="1" thickBot="1" x14ac:dyDescent="0.3">
      <c r="A165" s="20"/>
      <c r="B165" s="20"/>
      <c r="C165" s="19" t="s">
        <v>452</v>
      </c>
      <c r="D165" s="37">
        <v>111</v>
      </c>
      <c r="E165" s="83">
        <v>0</v>
      </c>
      <c r="F165" s="83">
        <v>0</v>
      </c>
      <c r="G165" s="94">
        <v>0</v>
      </c>
      <c r="H165" s="83">
        <v>0</v>
      </c>
      <c r="I165" s="94">
        <v>5</v>
      </c>
      <c r="J165" s="94">
        <v>5</v>
      </c>
      <c r="K165" s="94">
        <v>5</v>
      </c>
    </row>
    <row r="166" spans="1:11" s="40" customFormat="1" ht="16.5" thickTop="1" thickBot="1" x14ac:dyDescent="0.3">
      <c r="A166" s="20"/>
      <c r="B166" s="15"/>
      <c r="C166" s="19" t="s">
        <v>411</v>
      </c>
      <c r="D166" s="37">
        <v>111</v>
      </c>
      <c r="E166" s="83">
        <v>0</v>
      </c>
      <c r="F166" s="83">
        <v>0</v>
      </c>
      <c r="G166" s="94">
        <v>0</v>
      </c>
      <c r="H166" s="83">
        <v>10</v>
      </c>
      <c r="I166" s="94">
        <v>0</v>
      </c>
      <c r="J166" s="94">
        <v>0</v>
      </c>
      <c r="K166" s="94">
        <v>0</v>
      </c>
    </row>
    <row r="167" spans="1:11" s="40" customFormat="1" ht="16.5" thickTop="1" thickBot="1" x14ac:dyDescent="0.3">
      <c r="A167" s="20"/>
      <c r="B167" s="20"/>
      <c r="C167" s="19" t="s">
        <v>412</v>
      </c>
      <c r="D167" s="37">
        <v>111</v>
      </c>
      <c r="E167" s="83">
        <v>0</v>
      </c>
      <c r="F167" s="83">
        <v>0</v>
      </c>
      <c r="G167" s="94">
        <v>0</v>
      </c>
      <c r="H167" s="83">
        <v>0</v>
      </c>
      <c r="I167" s="94">
        <v>0</v>
      </c>
      <c r="J167" s="94">
        <v>0</v>
      </c>
      <c r="K167" s="94">
        <v>0</v>
      </c>
    </row>
    <row r="168" spans="1:11" ht="16.5" thickTop="1" thickBot="1" x14ac:dyDescent="0.3">
      <c r="A168" s="52"/>
      <c r="B168" s="52"/>
      <c r="C168" s="53" t="s">
        <v>132</v>
      </c>
      <c r="D168" s="108">
        <v>111</v>
      </c>
      <c r="E168" s="81">
        <v>180.02</v>
      </c>
      <c r="F168" s="81">
        <f>F170+F174+F176+F181</f>
        <v>211.82</v>
      </c>
      <c r="G168" s="100">
        <v>165</v>
      </c>
      <c r="H168" s="81">
        <f>H169+H175</f>
        <v>455</v>
      </c>
      <c r="I168" s="100">
        <v>185</v>
      </c>
      <c r="J168" s="100">
        <v>185</v>
      </c>
      <c r="K168" s="100">
        <v>185</v>
      </c>
    </row>
    <row r="169" spans="1:11" s="5" customFormat="1" ht="16.5" thickTop="1" thickBot="1" x14ac:dyDescent="0.3">
      <c r="A169" s="15"/>
      <c r="B169" s="15" t="s">
        <v>123</v>
      </c>
      <c r="C169" s="14" t="s">
        <v>134</v>
      </c>
      <c r="D169" s="36">
        <v>111</v>
      </c>
      <c r="E169" s="84">
        <v>168.02</v>
      </c>
      <c r="F169" s="84">
        <v>197.21</v>
      </c>
      <c r="G169" s="101">
        <v>165</v>
      </c>
      <c r="H169" s="84">
        <v>380</v>
      </c>
      <c r="I169" s="101">
        <v>160</v>
      </c>
      <c r="J169" s="101">
        <v>160</v>
      </c>
      <c r="K169" s="101">
        <v>160</v>
      </c>
    </row>
    <row r="170" spans="1:11" ht="16.5" thickTop="1" thickBot="1" x14ac:dyDescent="0.3">
      <c r="A170" s="20"/>
      <c r="B170" s="15"/>
      <c r="C170" s="19" t="s">
        <v>252</v>
      </c>
      <c r="D170" s="37">
        <v>111</v>
      </c>
      <c r="E170" s="83">
        <v>168.02</v>
      </c>
      <c r="F170" s="83">
        <v>111.32</v>
      </c>
      <c r="G170" s="94">
        <v>145</v>
      </c>
      <c r="H170" s="83">
        <v>0</v>
      </c>
      <c r="I170" s="94">
        <v>0</v>
      </c>
      <c r="J170" s="94">
        <v>0</v>
      </c>
      <c r="K170" s="94">
        <v>0</v>
      </c>
    </row>
    <row r="171" spans="1:11" ht="16.5" thickTop="1" thickBot="1" x14ac:dyDescent="0.3">
      <c r="A171" s="20"/>
      <c r="B171" s="15"/>
      <c r="C171" s="19" t="s">
        <v>453</v>
      </c>
      <c r="D171" s="37">
        <v>111</v>
      </c>
      <c r="E171" s="83">
        <v>0</v>
      </c>
      <c r="F171" s="83">
        <v>0</v>
      </c>
      <c r="G171" s="94">
        <v>0</v>
      </c>
      <c r="H171" s="83">
        <v>0</v>
      </c>
      <c r="I171" s="94">
        <v>140</v>
      </c>
      <c r="J171" s="94">
        <v>140</v>
      </c>
      <c r="K171" s="94">
        <v>140</v>
      </c>
    </row>
    <row r="172" spans="1:11" ht="16.5" thickTop="1" thickBot="1" x14ac:dyDescent="0.3">
      <c r="A172" s="20"/>
      <c r="B172" s="15"/>
      <c r="C172" s="19" t="s">
        <v>413</v>
      </c>
      <c r="D172" s="37">
        <v>111</v>
      </c>
      <c r="E172" s="83">
        <v>0</v>
      </c>
      <c r="F172" s="83">
        <v>0</v>
      </c>
      <c r="G172" s="94">
        <v>0</v>
      </c>
      <c r="H172" s="83">
        <v>210</v>
      </c>
      <c r="I172" s="94">
        <v>0</v>
      </c>
      <c r="J172" s="94">
        <v>0</v>
      </c>
      <c r="K172" s="94">
        <v>0</v>
      </c>
    </row>
    <row r="173" spans="1:11" ht="16.5" thickTop="1" thickBot="1" x14ac:dyDescent="0.3">
      <c r="A173" s="20"/>
      <c r="B173" s="15"/>
      <c r="C173" s="19" t="s">
        <v>414</v>
      </c>
      <c r="D173" s="37">
        <v>111</v>
      </c>
      <c r="E173" s="83">
        <v>0</v>
      </c>
      <c r="F173" s="83">
        <v>0</v>
      </c>
      <c r="G173" s="94">
        <v>0</v>
      </c>
      <c r="H173" s="83">
        <v>145</v>
      </c>
      <c r="I173" s="94">
        <v>0</v>
      </c>
      <c r="J173" s="94">
        <v>0</v>
      </c>
      <c r="K173" s="94">
        <v>0</v>
      </c>
    </row>
    <row r="174" spans="1:11" ht="16.5" thickTop="1" thickBot="1" x14ac:dyDescent="0.3">
      <c r="A174" s="20"/>
      <c r="B174" s="15"/>
      <c r="C174" s="19" t="s">
        <v>252</v>
      </c>
      <c r="D174" s="37">
        <v>41</v>
      </c>
      <c r="E174" s="83">
        <v>0</v>
      </c>
      <c r="F174" s="83">
        <v>85.89</v>
      </c>
      <c r="G174" s="94">
        <v>0</v>
      </c>
      <c r="H174" s="83">
        <v>25</v>
      </c>
      <c r="I174" s="94">
        <v>20</v>
      </c>
      <c r="J174" s="94">
        <v>20</v>
      </c>
      <c r="K174" s="94">
        <v>20</v>
      </c>
    </row>
    <row r="175" spans="1:11" s="5" customFormat="1" ht="16.5" thickTop="1" thickBot="1" x14ac:dyDescent="0.3">
      <c r="A175" s="15"/>
      <c r="B175" s="15" t="s">
        <v>126</v>
      </c>
      <c r="C175" s="14" t="s">
        <v>142</v>
      </c>
      <c r="D175" s="36">
        <v>111.41</v>
      </c>
      <c r="E175" s="84">
        <v>12</v>
      </c>
      <c r="F175" s="84">
        <v>14.61</v>
      </c>
      <c r="G175" s="101">
        <v>20</v>
      </c>
      <c r="H175" s="84">
        <v>75</v>
      </c>
      <c r="I175" s="101">
        <v>25</v>
      </c>
      <c r="J175" s="101">
        <v>25</v>
      </c>
      <c r="K175" s="101">
        <v>25</v>
      </c>
    </row>
    <row r="176" spans="1:11" ht="16.5" thickTop="1" thickBot="1" x14ac:dyDescent="0.3">
      <c r="A176" s="20"/>
      <c r="B176" s="15"/>
      <c r="C176" s="19" t="s">
        <v>142</v>
      </c>
      <c r="D176" s="37">
        <v>111</v>
      </c>
      <c r="E176" s="83">
        <v>12</v>
      </c>
      <c r="F176" s="83">
        <v>12</v>
      </c>
      <c r="G176" s="94">
        <v>20</v>
      </c>
      <c r="H176" s="83">
        <v>0</v>
      </c>
      <c r="I176" s="94">
        <v>0</v>
      </c>
      <c r="J176" s="94">
        <v>0</v>
      </c>
      <c r="K176" s="94">
        <v>0</v>
      </c>
    </row>
    <row r="177" spans="1:11" ht="16.5" thickTop="1" thickBot="1" x14ac:dyDescent="0.3">
      <c r="A177" s="20"/>
      <c r="B177" s="15"/>
      <c r="C177" s="19" t="s">
        <v>454</v>
      </c>
      <c r="D177" s="37">
        <v>111</v>
      </c>
      <c r="E177" s="83">
        <v>0</v>
      </c>
      <c r="F177" s="83">
        <v>0</v>
      </c>
      <c r="G177" s="94">
        <v>0</v>
      </c>
      <c r="H177" s="83">
        <v>0</v>
      </c>
      <c r="I177" s="94">
        <v>20</v>
      </c>
      <c r="J177" s="94">
        <v>20</v>
      </c>
      <c r="K177" s="94">
        <v>20</v>
      </c>
    </row>
    <row r="178" spans="1:11" ht="16.5" thickTop="1" thickBot="1" x14ac:dyDescent="0.3">
      <c r="A178" s="20"/>
      <c r="B178" s="15"/>
      <c r="C178" s="19" t="s">
        <v>415</v>
      </c>
      <c r="D178" s="37">
        <v>111</v>
      </c>
      <c r="E178" s="83">
        <v>0</v>
      </c>
      <c r="F178" s="83">
        <v>0</v>
      </c>
      <c r="G178" s="94">
        <v>0</v>
      </c>
      <c r="H178" s="83">
        <v>40</v>
      </c>
      <c r="I178" s="94">
        <v>0</v>
      </c>
      <c r="J178" s="94">
        <v>0</v>
      </c>
      <c r="K178" s="94">
        <v>0</v>
      </c>
    </row>
    <row r="179" spans="1:11" ht="16.5" thickTop="1" thickBot="1" x14ac:dyDescent="0.3">
      <c r="A179" s="20"/>
      <c r="B179" s="15"/>
      <c r="C179" s="19" t="s">
        <v>417</v>
      </c>
      <c r="D179" s="37">
        <v>111</v>
      </c>
      <c r="E179" s="83">
        <v>0</v>
      </c>
      <c r="F179" s="83">
        <v>0</v>
      </c>
      <c r="G179" s="94">
        <v>0</v>
      </c>
      <c r="H179" s="83">
        <v>20</v>
      </c>
      <c r="I179" s="94">
        <v>0</v>
      </c>
      <c r="J179" s="94">
        <v>0</v>
      </c>
      <c r="K179" s="94">
        <v>0</v>
      </c>
    </row>
    <row r="180" spans="1:11" ht="16.5" thickTop="1" thickBot="1" x14ac:dyDescent="0.3">
      <c r="A180" s="20"/>
      <c r="B180" s="15"/>
      <c r="C180" s="19" t="s">
        <v>454</v>
      </c>
      <c r="D180" s="20">
        <v>41</v>
      </c>
      <c r="E180" s="83">
        <v>0</v>
      </c>
      <c r="F180" s="83">
        <v>0</v>
      </c>
      <c r="G180" s="94">
        <v>0</v>
      </c>
      <c r="H180" s="83">
        <v>0</v>
      </c>
      <c r="I180" s="94">
        <v>5</v>
      </c>
      <c r="J180" s="94">
        <v>5</v>
      </c>
      <c r="K180" s="94">
        <v>5</v>
      </c>
    </row>
    <row r="181" spans="1:11" ht="16.5" thickTop="1" thickBot="1" x14ac:dyDescent="0.3">
      <c r="A181" s="20"/>
      <c r="B181" s="15"/>
      <c r="C181" s="19" t="s">
        <v>416</v>
      </c>
      <c r="D181" s="20">
        <v>41</v>
      </c>
      <c r="E181" s="83">
        <v>0</v>
      </c>
      <c r="F181" s="83">
        <v>2.61</v>
      </c>
      <c r="G181" s="94">
        <v>0</v>
      </c>
      <c r="H181" s="83">
        <v>5</v>
      </c>
      <c r="I181" s="94">
        <v>0</v>
      </c>
      <c r="J181" s="94">
        <v>0</v>
      </c>
      <c r="K181" s="94">
        <v>0</v>
      </c>
    </row>
    <row r="182" spans="1:11" ht="16.5" thickTop="1" thickBot="1" x14ac:dyDescent="0.3">
      <c r="A182" s="20"/>
      <c r="B182" s="15"/>
      <c r="C182" s="19" t="s">
        <v>417</v>
      </c>
      <c r="D182" s="20">
        <v>41</v>
      </c>
      <c r="E182" s="83">
        <v>0</v>
      </c>
      <c r="F182" s="83">
        <v>0</v>
      </c>
      <c r="G182" s="94">
        <v>0</v>
      </c>
      <c r="H182" s="83">
        <v>10</v>
      </c>
      <c r="I182" s="94">
        <v>0</v>
      </c>
      <c r="J182" s="94">
        <v>0</v>
      </c>
      <c r="K182" s="94">
        <v>0</v>
      </c>
    </row>
    <row r="183" spans="1:11" ht="16.5" thickTop="1" thickBot="1" x14ac:dyDescent="0.3">
      <c r="A183" s="52"/>
      <c r="B183" s="52"/>
      <c r="C183" s="53" t="s">
        <v>145</v>
      </c>
      <c r="D183" s="108">
        <v>111</v>
      </c>
      <c r="E183" s="81">
        <f t="shared" ref="E183" si="3">E184+E188+E192+E196+E200</f>
        <v>365.82</v>
      </c>
      <c r="F183" s="81">
        <f>F184+F188+F192+F196+F200</f>
        <v>378.04</v>
      </c>
      <c r="G183" s="100">
        <f t="shared" ref="G183" si="4">G184+G188+G192+G196+G200</f>
        <v>400</v>
      </c>
      <c r="H183" s="81">
        <f>H184+H188+H192+H196+H200</f>
        <v>1180</v>
      </c>
      <c r="I183" s="100">
        <f>I184+I188+I192+I196+I200</f>
        <v>405</v>
      </c>
      <c r="J183" s="100">
        <f>J184+J188+J192+J196+J200</f>
        <v>405</v>
      </c>
      <c r="K183" s="100">
        <f>K184+K188+K192+K196+K200</f>
        <v>405</v>
      </c>
    </row>
    <row r="184" spans="1:11" s="195" customFormat="1" ht="16.5" thickTop="1" thickBot="1" x14ac:dyDescent="0.3">
      <c r="A184" s="59"/>
      <c r="B184" s="45" t="s">
        <v>128</v>
      </c>
      <c r="C184" s="93" t="s">
        <v>253</v>
      </c>
      <c r="D184" s="110">
        <v>111</v>
      </c>
      <c r="E184" s="91">
        <v>11.94</v>
      </c>
      <c r="F184" s="91">
        <v>10.52</v>
      </c>
      <c r="G184" s="103">
        <v>30</v>
      </c>
      <c r="H184" s="91">
        <v>50</v>
      </c>
      <c r="I184" s="103">
        <v>20</v>
      </c>
      <c r="J184" s="103">
        <v>20</v>
      </c>
      <c r="K184" s="103">
        <v>20</v>
      </c>
    </row>
    <row r="185" spans="1:11" s="73" customFormat="1" ht="16.5" thickTop="1" thickBot="1" x14ac:dyDescent="0.3">
      <c r="A185" s="62"/>
      <c r="B185" s="48"/>
      <c r="C185" s="61" t="s">
        <v>455</v>
      </c>
      <c r="D185" s="109">
        <v>111</v>
      </c>
      <c r="E185" s="85">
        <v>0</v>
      </c>
      <c r="F185" s="85">
        <v>0</v>
      </c>
      <c r="G185" s="102">
        <v>0</v>
      </c>
      <c r="H185" s="85">
        <v>0</v>
      </c>
      <c r="I185" s="102">
        <v>20</v>
      </c>
      <c r="J185" s="102">
        <v>20</v>
      </c>
      <c r="K185" s="102">
        <v>20</v>
      </c>
    </row>
    <row r="186" spans="1:11" s="60" customFormat="1" ht="16.5" thickTop="1" thickBot="1" x14ac:dyDescent="0.3">
      <c r="A186" s="59"/>
      <c r="B186" s="45"/>
      <c r="C186" s="61" t="s">
        <v>418</v>
      </c>
      <c r="D186" s="109">
        <v>111</v>
      </c>
      <c r="E186" s="85">
        <v>0</v>
      </c>
      <c r="F186" s="85">
        <v>0</v>
      </c>
      <c r="G186" s="102">
        <v>0</v>
      </c>
      <c r="H186" s="85">
        <v>20</v>
      </c>
      <c r="I186" s="102">
        <v>0</v>
      </c>
      <c r="J186" s="102">
        <v>0</v>
      </c>
      <c r="K186" s="102">
        <v>0</v>
      </c>
    </row>
    <row r="187" spans="1:11" s="60" customFormat="1" ht="16.5" thickTop="1" thickBot="1" x14ac:dyDescent="0.3">
      <c r="A187" s="59"/>
      <c r="B187" s="45"/>
      <c r="C187" s="61" t="s">
        <v>419</v>
      </c>
      <c r="D187" s="109">
        <v>111</v>
      </c>
      <c r="E187" s="85">
        <v>0</v>
      </c>
      <c r="F187" s="85">
        <v>0</v>
      </c>
      <c r="G187" s="102">
        <v>0</v>
      </c>
      <c r="H187" s="85">
        <v>30</v>
      </c>
      <c r="I187" s="102">
        <v>0</v>
      </c>
      <c r="J187" s="102">
        <v>0</v>
      </c>
      <c r="K187" s="102">
        <v>0</v>
      </c>
    </row>
    <row r="188" spans="1:11" s="5" customFormat="1" ht="16.5" thickTop="1" thickBot="1" x14ac:dyDescent="0.3">
      <c r="A188" s="45"/>
      <c r="B188" s="45" t="s">
        <v>129</v>
      </c>
      <c r="C188" s="46" t="s">
        <v>155</v>
      </c>
      <c r="D188" s="107">
        <v>111</v>
      </c>
      <c r="E188" s="86">
        <v>61.8</v>
      </c>
      <c r="F188" s="86">
        <v>65.400000000000006</v>
      </c>
      <c r="G188" s="96">
        <v>80</v>
      </c>
      <c r="H188" s="86">
        <v>195</v>
      </c>
      <c r="I188" s="96">
        <v>65</v>
      </c>
      <c r="J188" s="96">
        <v>65</v>
      </c>
      <c r="K188" s="96">
        <v>65</v>
      </c>
    </row>
    <row r="189" spans="1:11" s="40" customFormat="1" ht="16.5" thickTop="1" thickBot="1" x14ac:dyDescent="0.3">
      <c r="A189" s="48"/>
      <c r="B189" s="48"/>
      <c r="C189" s="49" t="s">
        <v>456</v>
      </c>
      <c r="D189" s="106">
        <v>111</v>
      </c>
      <c r="E189" s="82">
        <v>0</v>
      </c>
      <c r="F189" s="82">
        <v>0</v>
      </c>
      <c r="G189" s="97">
        <v>0</v>
      </c>
      <c r="H189" s="82">
        <v>0</v>
      </c>
      <c r="I189" s="97">
        <v>65</v>
      </c>
      <c r="J189" s="97">
        <v>65</v>
      </c>
      <c r="K189" s="97">
        <v>65</v>
      </c>
    </row>
    <row r="190" spans="1:11" s="40" customFormat="1" ht="16.5" thickTop="1" thickBot="1" x14ac:dyDescent="0.3">
      <c r="A190" s="48"/>
      <c r="B190" s="48"/>
      <c r="C190" s="49" t="s">
        <v>420</v>
      </c>
      <c r="D190" s="106">
        <v>111</v>
      </c>
      <c r="E190" s="82">
        <v>0</v>
      </c>
      <c r="F190" s="82">
        <v>0</v>
      </c>
      <c r="G190" s="97">
        <v>0</v>
      </c>
      <c r="H190" s="82">
        <v>130</v>
      </c>
      <c r="I190" s="97">
        <v>0</v>
      </c>
      <c r="J190" s="97">
        <v>0</v>
      </c>
      <c r="K190" s="97">
        <v>0</v>
      </c>
    </row>
    <row r="191" spans="1:11" s="40" customFormat="1" ht="16.5" thickTop="1" thickBot="1" x14ac:dyDescent="0.3">
      <c r="A191" s="48"/>
      <c r="B191" s="48"/>
      <c r="C191" s="49" t="s">
        <v>421</v>
      </c>
      <c r="D191" s="106">
        <v>111</v>
      </c>
      <c r="E191" s="82">
        <v>0</v>
      </c>
      <c r="F191" s="82">
        <v>0</v>
      </c>
      <c r="G191" s="97">
        <v>0</v>
      </c>
      <c r="H191" s="82">
        <v>65</v>
      </c>
      <c r="I191" s="97">
        <v>0</v>
      </c>
      <c r="J191" s="97">
        <v>0</v>
      </c>
      <c r="K191" s="97">
        <v>0</v>
      </c>
    </row>
    <row r="192" spans="1:11" s="5" customFormat="1" ht="16.5" thickTop="1" thickBot="1" x14ac:dyDescent="0.3">
      <c r="A192" s="45"/>
      <c r="B192" s="45" t="s">
        <v>131</v>
      </c>
      <c r="C192" s="46" t="s">
        <v>163</v>
      </c>
      <c r="D192" s="107">
        <v>111</v>
      </c>
      <c r="E192" s="86">
        <v>214.5</v>
      </c>
      <c r="F192" s="86">
        <v>224.46</v>
      </c>
      <c r="G192" s="96">
        <v>210</v>
      </c>
      <c r="H192" s="86">
        <v>670</v>
      </c>
      <c r="I192" s="96">
        <v>250</v>
      </c>
      <c r="J192" s="96">
        <v>250</v>
      </c>
      <c r="K192" s="96">
        <v>250</v>
      </c>
    </row>
    <row r="193" spans="1:11" s="40" customFormat="1" ht="16.5" thickTop="1" thickBot="1" x14ac:dyDescent="0.3">
      <c r="A193" s="48"/>
      <c r="B193" s="48"/>
      <c r="C193" s="49" t="s">
        <v>457</v>
      </c>
      <c r="D193" s="106">
        <v>111</v>
      </c>
      <c r="E193" s="82">
        <v>0</v>
      </c>
      <c r="F193" s="82">
        <v>0</v>
      </c>
      <c r="G193" s="97">
        <v>0</v>
      </c>
      <c r="H193" s="82">
        <v>0</v>
      </c>
      <c r="I193" s="97">
        <v>250</v>
      </c>
      <c r="J193" s="97">
        <v>250</v>
      </c>
      <c r="K193" s="97">
        <v>250</v>
      </c>
    </row>
    <row r="194" spans="1:11" s="40" customFormat="1" ht="16.5" thickTop="1" thickBot="1" x14ac:dyDescent="0.3">
      <c r="A194" s="48"/>
      <c r="B194" s="48"/>
      <c r="C194" s="49" t="s">
        <v>422</v>
      </c>
      <c r="D194" s="106">
        <v>111</v>
      </c>
      <c r="E194" s="82">
        <v>0</v>
      </c>
      <c r="F194" s="82">
        <v>0</v>
      </c>
      <c r="G194" s="97">
        <v>0</v>
      </c>
      <c r="H194" s="82">
        <v>420</v>
      </c>
      <c r="I194" s="97">
        <v>0</v>
      </c>
      <c r="J194" s="97">
        <v>0</v>
      </c>
      <c r="K194" s="97">
        <v>0</v>
      </c>
    </row>
    <row r="195" spans="1:11" s="40" customFormat="1" ht="16.5" thickTop="1" thickBot="1" x14ac:dyDescent="0.3">
      <c r="A195" s="48"/>
      <c r="B195" s="48"/>
      <c r="C195" s="49" t="s">
        <v>423</v>
      </c>
      <c r="D195" s="106">
        <v>111</v>
      </c>
      <c r="E195" s="82">
        <v>0</v>
      </c>
      <c r="F195" s="82">
        <v>0</v>
      </c>
      <c r="G195" s="97">
        <v>0</v>
      </c>
      <c r="H195" s="82">
        <v>250</v>
      </c>
      <c r="I195" s="97">
        <v>0</v>
      </c>
      <c r="J195" s="97">
        <v>0</v>
      </c>
      <c r="K195" s="97">
        <v>0</v>
      </c>
    </row>
    <row r="196" spans="1:11" s="5" customFormat="1" ht="16.5" thickTop="1" thickBot="1" x14ac:dyDescent="0.3">
      <c r="A196" s="45"/>
      <c r="B196" s="45" t="s">
        <v>133</v>
      </c>
      <c r="C196" s="46" t="s">
        <v>174</v>
      </c>
      <c r="D196" s="107">
        <v>111</v>
      </c>
      <c r="E196" s="86">
        <v>56.15</v>
      </c>
      <c r="F196" s="86">
        <v>69.599999999999994</v>
      </c>
      <c r="G196" s="96">
        <v>70</v>
      </c>
      <c r="H196" s="86">
        <v>205</v>
      </c>
      <c r="I196" s="96">
        <v>60</v>
      </c>
      <c r="J196" s="96">
        <v>60</v>
      </c>
      <c r="K196" s="96">
        <v>60</v>
      </c>
    </row>
    <row r="197" spans="1:11" s="40" customFormat="1" ht="16.5" thickTop="1" thickBot="1" x14ac:dyDescent="0.3">
      <c r="A197" s="48"/>
      <c r="B197" s="48"/>
      <c r="C197" s="49" t="s">
        <v>458</v>
      </c>
      <c r="D197" s="106">
        <v>111</v>
      </c>
      <c r="E197" s="82">
        <v>0</v>
      </c>
      <c r="F197" s="82">
        <v>0</v>
      </c>
      <c r="G197" s="97">
        <v>0</v>
      </c>
      <c r="H197" s="82">
        <v>0</v>
      </c>
      <c r="I197" s="97">
        <v>60</v>
      </c>
      <c r="J197" s="97">
        <v>60</v>
      </c>
      <c r="K197" s="97">
        <v>60</v>
      </c>
    </row>
    <row r="198" spans="1:11" ht="16.5" thickTop="1" thickBot="1" x14ac:dyDescent="0.3">
      <c r="A198" s="48"/>
      <c r="B198" s="45"/>
      <c r="C198" s="49" t="s">
        <v>424</v>
      </c>
      <c r="D198" s="106">
        <v>111</v>
      </c>
      <c r="E198" s="82">
        <v>0</v>
      </c>
      <c r="F198" s="82">
        <v>0</v>
      </c>
      <c r="G198" s="97">
        <v>0</v>
      </c>
      <c r="H198" s="82">
        <v>135</v>
      </c>
      <c r="I198" s="97">
        <v>0</v>
      </c>
      <c r="J198" s="97">
        <v>0</v>
      </c>
      <c r="K198" s="97">
        <v>0</v>
      </c>
    </row>
    <row r="199" spans="1:11" ht="16.5" thickTop="1" thickBot="1" x14ac:dyDescent="0.3">
      <c r="A199" s="48"/>
      <c r="B199" s="45"/>
      <c r="C199" s="49" t="s">
        <v>425</v>
      </c>
      <c r="D199" s="106">
        <v>111</v>
      </c>
      <c r="E199" s="82">
        <v>0</v>
      </c>
      <c r="F199" s="82">
        <v>0</v>
      </c>
      <c r="G199" s="97">
        <v>0</v>
      </c>
      <c r="H199" s="82">
        <v>70</v>
      </c>
      <c r="I199" s="97">
        <v>0</v>
      </c>
      <c r="J199" s="97">
        <v>0</v>
      </c>
      <c r="K199" s="97">
        <v>0</v>
      </c>
    </row>
    <row r="200" spans="1:11" s="5" customFormat="1" ht="16.5" thickTop="1" thickBot="1" x14ac:dyDescent="0.3">
      <c r="A200" s="45"/>
      <c r="B200" s="45" t="s">
        <v>135</v>
      </c>
      <c r="C200" s="46" t="s">
        <v>178</v>
      </c>
      <c r="D200" s="107">
        <v>111</v>
      </c>
      <c r="E200" s="86">
        <v>21.43</v>
      </c>
      <c r="F200" s="86">
        <v>8.06</v>
      </c>
      <c r="G200" s="96">
        <v>10</v>
      </c>
      <c r="H200" s="86">
        <v>60</v>
      </c>
      <c r="I200" s="96">
        <v>10</v>
      </c>
      <c r="J200" s="96">
        <v>10</v>
      </c>
      <c r="K200" s="96">
        <v>10</v>
      </c>
    </row>
    <row r="201" spans="1:11" s="40" customFormat="1" ht="16.5" thickTop="1" thickBot="1" x14ac:dyDescent="0.3">
      <c r="A201" s="48"/>
      <c r="B201" s="67"/>
      <c r="C201" s="65" t="s">
        <v>459</v>
      </c>
      <c r="D201" s="106">
        <v>111</v>
      </c>
      <c r="E201" s="82">
        <v>0</v>
      </c>
      <c r="F201" s="82">
        <v>0</v>
      </c>
      <c r="G201" s="97">
        <v>0</v>
      </c>
      <c r="H201" s="82">
        <v>0</v>
      </c>
      <c r="I201" s="97">
        <v>10</v>
      </c>
      <c r="J201" s="97">
        <v>10</v>
      </c>
      <c r="K201" s="97">
        <v>10</v>
      </c>
    </row>
    <row r="202" spans="1:11" ht="16.5" thickTop="1" thickBot="1" x14ac:dyDescent="0.3">
      <c r="A202" s="48"/>
      <c r="B202" s="64"/>
      <c r="C202" s="65" t="s">
        <v>426</v>
      </c>
      <c r="D202" s="106">
        <v>111</v>
      </c>
      <c r="E202" s="82">
        <v>0</v>
      </c>
      <c r="F202" s="82">
        <v>0</v>
      </c>
      <c r="G202" s="97">
        <v>0</v>
      </c>
      <c r="H202" s="82">
        <v>50</v>
      </c>
      <c r="I202" s="97">
        <v>0</v>
      </c>
      <c r="J202" s="97">
        <v>0</v>
      </c>
      <c r="K202" s="97">
        <v>0</v>
      </c>
    </row>
    <row r="203" spans="1:11" ht="16.5" thickTop="1" thickBot="1" x14ac:dyDescent="0.3">
      <c r="A203" s="48"/>
      <c r="B203" s="64"/>
      <c r="C203" s="65" t="s">
        <v>427</v>
      </c>
      <c r="D203" s="106">
        <v>111</v>
      </c>
      <c r="E203" s="82">
        <v>0</v>
      </c>
      <c r="F203" s="82">
        <v>0</v>
      </c>
      <c r="G203" s="97">
        <v>0</v>
      </c>
      <c r="H203" s="82">
        <v>10</v>
      </c>
      <c r="I203" s="97">
        <v>0</v>
      </c>
      <c r="J203" s="97">
        <v>0</v>
      </c>
      <c r="K203" s="97">
        <v>0</v>
      </c>
    </row>
    <row r="204" spans="1:11" ht="16.5" thickTop="1" thickBot="1" x14ac:dyDescent="0.3">
      <c r="A204" s="44" t="s">
        <v>179</v>
      </c>
      <c r="B204" s="51"/>
      <c r="C204" s="221" t="s">
        <v>180</v>
      </c>
      <c r="D204" s="222"/>
      <c r="E204" s="80">
        <v>107.52</v>
      </c>
      <c r="F204" s="80">
        <f>F205+F212</f>
        <v>118.52</v>
      </c>
      <c r="G204" s="99">
        <v>135</v>
      </c>
      <c r="H204" s="80">
        <v>135</v>
      </c>
      <c r="I204" s="99">
        <f>I205+I209+I212</f>
        <v>165</v>
      </c>
      <c r="J204" s="99">
        <f>J205+J209+J212</f>
        <v>165</v>
      </c>
      <c r="K204" s="99">
        <f>K205+K209+K212</f>
        <v>165</v>
      </c>
    </row>
    <row r="205" spans="1:11" ht="16.5" thickTop="1" thickBot="1" x14ac:dyDescent="0.3">
      <c r="A205" s="52"/>
      <c r="B205" s="52"/>
      <c r="C205" s="53" t="s">
        <v>104</v>
      </c>
      <c r="D205" s="52"/>
      <c r="E205" s="81">
        <v>17.52</v>
      </c>
      <c r="F205" s="81">
        <f>F206+F207+F208</f>
        <v>19.200000000000003</v>
      </c>
      <c r="G205" s="100">
        <v>25</v>
      </c>
      <c r="H205" s="81">
        <v>25</v>
      </c>
      <c r="I205" s="100">
        <v>35</v>
      </c>
      <c r="J205" s="100">
        <v>35</v>
      </c>
      <c r="K205" s="100">
        <v>35</v>
      </c>
    </row>
    <row r="206" spans="1:11" ht="16.5" thickTop="1" thickBot="1" x14ac:dyDescent="0.3">
      <c r="A206" s="48"/>
      <c r="B206" s="45" t="s">
        <v>103</v>
      </c>
      <c r="C206" s="49" t="s">
        <v>113</v>
      </c>
      <c r="D206" s="48">
        <v>41</v>
      </c>
      <c r="E206" s="82">
        <v>12.6</v>
      </c>
      <c r="F206" s="82">
        <v>13.8</v>
      </c>
      <c r="G206" s="97">
        <v>15</v>
      </c>
      <c r="H206" s="82">
        <v>15</v>
      </c>
      <c r="I206" s="97">
        <v>15</v>
      </c>
      <c r="J206" s="97">
        <v>15</v>
      </c>
      <c r="K206" s="97">
        <v>15</v>
      </c>
    </row>
    <row r="207" spans="1:11" ht="16.5" thickTop="1" thickBot="1" x14ac:dyDescent="0.3">
      <c r="A207" s="48"/>
      <c r="B207" s="45" t="s">
        <v>105</v>
      </c>
      <c r="C207" s="49" t="s">
        <v>115</v>
      </c>
      <c r="D207" s="48">
        <v>41</v>
      </c>
      <c r="E207" s="82">
        <v>0.72</v>
      </c>
      <c r="F207" s="82">
        <v>0.72</v>
      </c>
      <c r="G207" s="97">
        <v>5</v>
      </c>
      <c r="H207" s="82">
        <v>5</v>
      </c>
      <c r="I207" s="97">
        <v>10</v>
      </c>
      <c r="J207" s="97">
        <v>10</v>
      </c>
      <c r="K207" s="97">
        <v>10</v>
      </c>
    </row>
    <row r="208" spans="1:11" ht="16.5" thickTop="1" thickBot="1" x14ac:dyDescent="0.3">
      <c r="A208" s="48"/>
      <c r="B208" s="45" t="s">
        <v>106</v>
      </c>
      <c r="C208" s="49" t="s">
        <v>121</v>
      </c>
      <c r="D208" s="48">
        <v>41</v>
      </c>
      <c r="E208" s="82">
        <v>4.2</v>
      </c>
      <c r="F208" s="82">
        <v>4.68</v>
      </c>
      <c r="G208" s="97">
        <v>5</v>
      </c>
      <c r="H208" s="82">
        <v>5</v>
      </c>
      <c r="I208" s="97">
        <v>10</v>
      </c>
      <c r="J208" s="97">
        <v>10</v>
      </c>
      <c r="K208" s="97">
        <v>10</v>
      </c>
    </row>
    <row r="209" spans="1:11" ht="16.5" thickTop="1" thickBot="1" x14ac:dyDescent="0.3">
      <c r="A209" s="52"/>
      <c r="B209" s="52"/>
      <c r="C209" s="53" t="s">
        <v>132</v>
      </c>
      <c r="D209" s="52">
        <v>41</v>
      </c>
      <c r="E209" s="81">
        <v>0</v>
      </c>
      <c r="F209" s="81">
        <v>0</v>
      </c>
      <c r="G209" s="100">
        <v>20</v>
      </c>
      <c r="H209" s="81">
        <v>20</v>
      </c>
      <c r="I209" s="100">
        <v>20</v>
      </c>
      <c r="J209" s="100">
        <v>20</v>
      </c>
      <c r="K209" s="100">
        <v>20</v>
      </c>
    </row>
    <row r="210" spans="1:11" ht="16.5" thickTop="1" thickBot="1" x14ac:dyDescent="0.3">
      <c r="A210" s="48"/>
      <c r="B210" s="45" t="s">
        <v>110</v>
      </c>
      <c r="C210" s="49" t="s">
        <v>198</v>
      </c>
      <c r="D210" s="48">
        <v>41</v>
      </c>
      <c r="E210" s="82">
        <v>0</v>
      </c>
      <c r="F210" s="82">
        <v>0</v>
      </c>
      <c r="G210" s="97">
        <v>10</v>
      </c>
      <c r="H210" s="82">
        <v>10</v>
      </c>
      <c r="I210" s="97">
        <v>10</v>
      </c>
      <c r="J210" s="97">
        <v>10</v>
      </c>
      <c r="K210" s="97">
        <v>10</v>
      </c>
    </row>
    <row r="211" spans="1:11" ht="16.5" thickTop="1" thickBot="1" x14ac:dyDescent="0.3">
      <c r="A211" s="48"/>
      <c r="B211" s="45" t="s">
        <v>112</v>
      </c>
      <c r="C211" s="49" t="s">
        <v>270</v>
      </c>
      <c r="D211" s="48">
        <v>41</v>
      </c>
      <c r="E211" s="82">
        <v>0</v>
      </c>
      <c r="F211" s="82">
        <v>0</v>
      </c>
      <c r="G211" s="97">
        <v>10</v>
      </c>
      <c r="H211" s="82">
        <v>10</v>
      </c>
      <c r="I211" s="97">
        <v>10</v>
      </c>
      <c r="J211" s="97">
        <v>10</v>
      </c>
      <c r="K211" s="97">
        <v>10</v>
      </c>
    </row>
    <row r="212" spans="1:11" ht="16.5" thickTop="1" thickBot="1" x14ac:dyDescent="0.3">
      <c r="A212" s="52"/>
      <c r="B212" s="52"/>
      <c r="C212" s="53" t="s">
        <v>145</v>
      </c>
      <c r="D212" s="108">
        <v>111</v>
      </c>
      <c r="E212" s="81">
        <v>90</v>
      </c>
      <c r="F212" s="81">
        <v>99.32</v>
      </c>
      <c r="G212" s="100">
        <v>90</v>
      </c>
      <c r="H212" s="81">
        <v>90</v>
      </c>
      <c r="I212" s="100">
        <v>110</v>
      </c>
      <c r="J212" s="100">
        <v>110</v>
      </c>
      <c r="K212" s="100">
        <v>110</v>
      </c>
    </row>
    <row r="213" spans="1:11" s="40" customFormat="1" ht="16.5" thickTop="1" thickBot="1" x14ac:dyDescent="0.3">
      <c r="A213" s="48"/>
      <c r="B213" s="45" t="s">
        <v>114</v>
      </c>
      <c r="C213" s="49" t="s">
        <v>174</v>
      </c>
      <c r="D213" s="106">
        <v>111</v>
      </c>
      <c r="E213" s="82">
        <v>90</v>
      </c>
      <c r="F213" s="82">
        <v>99.32</v>
      </c>
      <c r="G213" s="97">
        <v>90</v>
      </c>
      <c r="H213" s="82">
        <v>90</v>
      </c>
      <c r="I213" s="97">
        <v>110</v>
      </c>
      <c r="J213" s="97">
        <v>110</v>
      </c>
      <c r="K213" s="97">
        <v>110</v>
      </c>
    </row>
    <row r="214" spans="1:11" ht="16.5" thickTop="1" thickBot="1" x14ac:dyDescent="0.3">
      <c r="A214" s="44" t="s">
        <v>181</v>
      </c>
      <c r="B214" s="51"/>
      <c r="C214" s="221" t="s">
        <v>182</v>
      </c>
      <c r="D214" s="222"/>
      <c r="E214" s="80">
        <v>620.49</v>
      </c>
      <c r="F214" s="80">
        <f>F217+F222+F226</f>
        <v>998</v>
      </c>
      <c r="G214" s="99">
        <v>1250</v>
      </c>
      <c r="H214" s="80">
        <f>H215+H217+H222+H224+H226</f>
        <v>500</v>
      </c>
      <c r="I214" s="99">
        <f>I215+I217+I222+I224+I226</f>
        <v>500</v>
      </c>
      <c r="J214" s="99">
        <f>J215+J217+J222+J224+J226</f>
        <v>500</v>
      </c>
      <c r="K214" s="99">
        <f>K215+K217+K222+K224+K226</f>
        <v>500</v>
      </c>
    </row>
    <row r="215" spans="1:11" ht="16.5" thickTop="1" thickBot="1" x14ac:dyDescent="0.3">
      <c r="A215" s="75"/>
      <c r="B215" s="76"/>
      <c r="C215" s="77" t="s">
        <v>104</v>
      </c>
      <c r="D215" s="75">
        <v>41</v>
      </c>
      <c r="E215" s="88">
        <v>0</v>
      </c>
      <c r="F215" s="88">
        <v>0</v>
      </c>
      <c r="G215" s="104">
        <v>10</v>
      </c>
      <c r="H215" s="88">
        <v>10</v>
      </c>
      <c r="I215" s="104">
        <v>10</v>
      </c>
      <c r="J215" s="104">
        <v>10</v>
      </c>
      <c r="K215" s="104">
        <v>10</v>
      </c>
    </row>
    <row r="216" spans="1:11" s="73" customFormat="1" ht="16.5" thickTop="1" thickBot="1" x14ac:dyDescent="0.3">
      <c r="A216" s="62"/>
      <c r="B216" s="74" t="s">
        <v>103</v>
      </c>
      <c r="C216" s="78" t="s">
        <v>115</v>
      </c>
      <c r="D216" s="62">
        <v>41</v>
      </c>
      <c r="E216" s="85">
        <v>0</v>
      </c>
      <c r="F216" s="85">
        <v>0</v>
      </c>
      <c r="G216" s="102">
        <v>10</v>
      </c>
      <c r="H216" s="85">
        <v>10</v>
      </c>
      <c r="I216" s="102">
        <v>10</v>
      </c>
      <c r="J216" s="102">
        <v>10</v>
      </c>
      <c r="K216" s="102">
        <v>10</v>
      </c>
    </row>
    <row r="217" spans="1:11" ht="16.5" thickTop="1" thickBot="1" x14ac:dyDescent="0.3">
      <c r="A217" s="52"/>
      <c r="B217" s="52"/>
      <c r="C217" s="53" t="s">
        <v>132</v>
      </c>
      <c r="D217" s="52">
        <v>41</v>
      </c>
      <c r="E217" s="81">
        <f>E218+E221</f>
        <v>570.49</v>
      </c>
      <c r="F217" s="81">
        <v>95</v>
      </c>
      <c r="G217" s="100">
        <f>G218+G220+G221</f>
        <v>320</v>
      </c>
      <c r="H217" s="81">
        <v>320</v>
      </c>
      <c r="I217" s="100">
        <v>320</v>
      </c>
      <c r="J217" s="100">
        <v>320</v>
      </c>
      <c r="K217" s="100">
        <v>320</v>
      </c>
    </row>
    <row r="218" spans="1:11" s="5" customFormat="1" ht="16.5" thickTop="1" thickBot="1" x14ac:dyDescent="0.3">
      <c r="A218" s="45"/>
      <c r="B218" s="45" t="s">
        <v>105</v>
      </c>
      <c r="C218" s="46" t="s">
        <v>134</v>
      </c>
      <c r="D218" s="45">
        <v>41</v>
      </c>
      <c r="E218" s="86">
        <v>311.18</v>
      </c>
      <c r="F218" s="86">
        <v>95</v>
      </c>
      <c r="G218" s="96">
        <v>100</v>
      </c>
      <c r="H218" s="86">
        <v>100</v>
      </c>
      <c r="I218" s="96">
        <v>100</v>
      </c>
      <c r="J218" s="96">
        <v>100</v>
      </c>
      <c r="K218" s="96">
        <v>100</v>
      </c>
    </row>
    <row r="219" spans="1:11" ht="16.5" thickTop="1" thickBot="1" x14ac:dyDescent="0.3">
      <c r="A219" s="48"/>
      <c r="B219" s="45"/>
      <c r="C219" s="49" t="s">
        <v>231</v>
      </c>
      <c r="D219" s="48">
        <v>41</v>
      </c>
      <c r="E219" s="82">
        <v>311.18</v>
      </c>
      <c r="F219" s="82">
        <v>0</v>
      </c>
      <c r="G219" s="97">
        <v>100</v>
      </c>
      <c r="H219" s="82">
        <v>100</v>
      </c>
      <c r="I219" s="97">
        <v>100</v>
      </c>
      <c r="J219" s="97">
        <v>100</v>
      </c>
      <c r="K219" s="97">
        <v>100</v>
      </c>
    </row>
    <row r="220" spans="1:11" ht="16.5" thickTop="1" thickBot="1" x14ac:dyDescent="0.3">
      <c r="A220" s="48"/>
      <c r="B220" s="45" t="s">
        <v>106</v>
      </c>
      <c r="C220" s="49" t="s">
        <v>270</v>
      </c>
      <c r="D220" s="48">
        <v>41</v>
      </c>
      <c r="E220" s="82">
        <v>0</v>
      </c>
      <c r="F220" s="82">
        <v>0</v>
      </c>
      <c r="G220" s="97">
        <v>20</v>
      </c>
      <c r="H220" s="82">
        <v>20</v>
      </c>
      <c r="I220" s="97">
        <v>20</v>
      </c>
      <c r="J220" s="97">
        <v>20</v>
      </c>
      <c r="K220" s="97">
        <v>20</v>
      </c>
    </row>
    <row r="221" spans="1:11" ht="16.5" thickTop="1" thickBot="1" x14ac:dyDescent="0.3">
      <c r="A221" s="48"/>
      <c r="B221" s="45" t="s">
        <v>110</v>
      </c>
      <c r="C221" s="49" t="s">
        <v>142</v>
      </c>
      <c r="D221" s="48">
        <v>41</v>
      </c>
      <c r="E221" s="82">
        <v>259.31</v>
      </c>
      <c r="F221" s="82">
        <v>95</v>
      </c>
      <c r="G221" s="97">
        <v>200</v>
      </c>
      <c r="H221" s="82">
        <v>200</v>
      </c>
      <c r="I221" s="97">
        <v>200</v>
      </c>
      <c r="J221" s="97">
        <v>200</v>
      </c>
      <c r="K221" s="97">
        <v>200</v>
      </c>
    </row>
    <row r="222" spans="1:11" ht="16.5" thickTop="1" thickBot="1" x14ac:dyDescent="0.3">
      <c r="A222" s="52"/>
      <c r="B222" s="52"/>
      <c r="C222" s="53" t="s">
        <v>233</v>
      </c>
      <c r="D222" s="52">
        <v>41</v>
      </c>
      <c r="E222" s="81">
        <v>0</v>
      </c>
      <c r="F222" s="81">
        <v>853</v>
      </c>
      <c r="G222" s="100">
        <v>850</v>
      </c>
      <c r="H222" s="81">
        <v>100</v>
      </c>
      <c r="I222" s="100">
        <v>100</v>
      </c>
      <c r="J222" s="100">
        <v>100</v>
      </c>
      <c r="K222" s="100">
        <v>100</v>
      </c>
    </row>
    <row r="223" spans="1:11" s="73" customFormat="1" ht="16.5" thickTop="1" thickBot="1" x14ac:dyDescent="0.3">
      <c r="A223" s="62"/>
      <c r="B223" s="59" t="s">
        <v>112</v>
      </c>
      <c r="C223" s="61" t="s">
        <v>273</v>
      </c>
      <c r="D223" s="62">
        <v>41</v>
      </c>
      <c r="E223" s="85">
        <v>0</v>
      </c>
      <c r="F223" s="85">
        <v>853</v>
      </c>
      <c r="G223" s="102">
        <v>850</v>
      </c>
      <c r="H223" s="85">
        <v>100</v>
      </c>
      <c r="I223" s="102">
        <v>100</v>
      </c>
      <c r="J223" s="102">
        <v>100</v>
      </c>
      <c r="K223" s="102">
        <v>100</v>
      </c>
    </row>
    <row r="224" spans="1:11" ht="16.5" thickTop="1" thickBot="1" x14ac:dyDescent="0.3">
      <c r="A224" s="52"/>
      <c r="B224" s="52"/>
      <c r="C224" s="53" t="s">
        <v>145</v>
      </c>
      <c r="D224" s="52">
        <v>41</v>
      </c>
      <c r="E224" s="81">
        <v>0</v>
      </c>
      <c r="F224" s="81">
        <v>0</v>
      </c>
      <c r="G224" s="100">
        <v>20</v>
      </c>
      <c r="H224" s="81">
        <v>20</v>
      </c>
      <c r="I224" s="100">
        <v>20</v>
      </c>
      <c r="J224" s="100">
        <v>20</v>
      </c>
      <c r="K224" s="100">
        <v>20</v>
      </c>
    </row>
    <row r="225" spans="1:11" s="73" customFormat="1" ht="16.5" thickTop="1" thickBot="1" x14ac:dyDescent="0.3">
      <c r="A225" s="62"/>
      <c r="B225" s="59" t="s">
        <v>114</v>
      </c>
      <c r="C225" s="61" t="s">
        <v>174</v>
      </c>
      <c r="D225" s="62">
        <v>41</v>
      </c>
      <c r="E225" s="85">
        <v>0</v>
      </c>
      <c r="F225" s="85">
        <v>0</v>
      </c>
      <c r="G225" s="102">
        <v>20</v>
      </c>
      <c r="H225" s="85">
        <v>20</v>
      </c>
      <c r="I225" s="102">
        <v>20</v>
      </c>
      <c r="J225" s="102">
        <v>20</v>
      </c>
      <c r="K225" s="102">
        <v>20</v>
      </c>
    </row>
    <row r="226" spans="1:11" ht="16.5" thickTop="1" thickBot="1" x14ac:dyDescent="0.3">
      <c r="A226" s="52"/>
      <c r="B226" s="52"/>
      <c r="C226" s="53" t="s">
        <v>171</v>
      </c>
      <c r="D226" s="52">
        <v>41</v>
      </c>
      <c r="E226" s="81">
        <v>50</v>
      </c>
      <c r="F226" s="81">
        <v>50</v>
      </c>
      <c r="G226" s="100">
        <v>50</v>
      </c>
      <c r="H226" s="81">
        <v>50</v>
      </c>
      <c r="I226" s="100">
        <v>50</v>
      </c>
      <c r="J226" s="100">
        <v>50</v>
      </c>
      <c r="K226" s="100">
        <v>50</v>
      </c>
    </row>
    <row r="227" spans="1:11" s="5" customFormat="1" ht="16.5" thickTop="1" thickBot="1" x14ac:dyDescent="0.3">
      <c r="A227" s="45"/>
      <c r="B227" s="45" t="s">
        <v>116</v>
      </c>
      <c r="C227" s="46" t="s">
        <v>173</v>
      </c>
      <c r="D227" s="45">
        <v>41</v>
      </c>
      <c r="E227" s="86">
        <v>50</v>
      </c>
      <c r="F227" s="86">
        <v>50</v>
      </c>
      <c r="G227" s="96">
        <v>50</v>
      </c>
      <c r="H227" s="86">
        <v>50</v>
      </c>
      <c r="I227" s="96">
        <v>50</v>
      </c>
      <c r="J227" s="96">
        <v>50</v>
      </c>
      <c r="K227" s="96">
        <v>50</v>
      </c>
    </row>
    <row r="228" spans="1:11" s="40" customFormat="1" ht="16.5" thickTop="1" thickBot="1" x14ac:dyDescent="0.3">
      <c r="A228" s="48"/>
      <c r="B228" s="67"/>
      <c r="C228" s="65" t="s">
        <v>256</v>
      </c>
      <c r="D228" s="48">
        <v>41</v>
      </c>
      <c r="E228" s="82">
        <v>50</v>
      </c>
      <c r="F228" s="82">
        <v>50</v>
      </c>
      <c r="G228" s="97">
        <v>50</v>
      </c>
      <c r="H228" s="82">
        <v>50</v>
      </c>
      <c r="I228" s="97">
        <v>50</v>
      </c>
      <c r="J228" s="97">
        <v>50</v>
      </c>
      <c r="K228" s="97">
        <v>50</v>
      </c>
    </row>
    <row r="229" spans="1:11" ht="16.5" thickTop="1" thickBot="1" x14ac:dyDescent="0.3">
      <c r="A229" s="44" t="s">
        <v>292</v>
      </c>
      <c r="B229" s="51"/>
      <c r="C229" s="221" t="s">
        <v>293</v>
      </c>
      <c r="D229" s="222"/>
      <c r="E229" s="80">
        <v>0</v>
      </c>
      <c r="F229" s="80">
        <v>0</v>
      </c>
      <c r="G229" s="99">
        <v>10</v>
      </c>
      <c r="H229" s="80">
        <v>10</v>
      </c>
      <c r="I229" s="99">
        <v>10</v>
      </c>
      <c r="J229" s="99">
        <v>10</v>
      </c>
      <c r="K229" s="99">
        <v>10</v>
      </c>
    </row>
    <row r="230" spans="1:11" ht="16.5" thickTop="1" thickBot="1" x14ac:dyDescent="0.3">
      <c r="A230" s="75"/>
      <c r="B230" s="76"/>
      <c r="C230" s="77" t="s">
        <v>145</v>
      </c>
      <c r="D230" s="75">
        <v>41</v>
      </c>
      <c r="E230" s="88">
        <v>0</v>
      </c>
      <c r="F230" s="88">
        <v>0</v>
      </c>
      <c r="G230" s="104">
        <v>10</v>
      </c>
      <c r="H230" s="88">
        <v>10</v>
      </c>
      <c r="I230" s="104">
        <v>10</v>
      </c>
      <c r="J230" s="104">
        <v>10</v>
      </c>
      <c r="K230" s="104">
        <v>10</v>
      </c>
    </row>
    <row r="231" spans="1:11" s="40" customFormat="1" ht="16.5" thickTop="1" thickBot="1" x14ac:dyDescent="0.3">
      <c r="A231" s="48"/>
      <c r="B231" s="64" t="s">
        <v>103</v>
      </c>
      <c r="C231" s="65" t="s">
        <v>150</v>
      </c>
      <c r="D231" s="66">
        <v>41</v>
      </c>
      <c r="E231" s="82">
        <v>0</v>
      </c>
      <c r="F231" s="82">
        <v>0</v>
      </c>
      <c r="G231" s="97">
        <v>10</v>
      </c>
      <c r="H231" s="82">
        <v>10</v>
      </c>
      <c r="I231" s="97">
        <v>10</v>
      </c>
      <c r="J231" s="97">
        <v>10</v>
      </c>
      <c r="K231" s="97">
        <v>10</v>
      </c>
    </row>
    <row r="232" spans="1:11" ht="16.5" thickTop="1" thickBot="1" x14ac:dyDescent="0.3">
      <c r="A232" s="44" t="s">
        <v>183</v>
      </c>
      <c r="B232" s="51"/>
      <c r="C232" s="221" t="s">
        <v>186</v>
      </c>
      <c r="D232" s="222"/>
      <c r="E232" s="80">
        <v>9.75</v>
      </c>
      <c r="F232" s="80">
        <v>24.16</v>
      </c>
      <c r="G232" s="99">
        <v>280</v>
      </c>
      <c r="H232" s="80">
        <v>280</v>
      </c>
      <c r="I232" s="99">
        <v>280</v>
      </c>
      <c r="J232" s="99">
        <v>280</v>
      </c>
      <c r="K232" s="99">
        <v>280</v>
      </c>
    </row>
    <row r="233" spans="1:11" ht="16.5" thickTop="1" thickBot="1" x14ac:dyDescent="0.3">
      <c r="A233" s="52"/>
      <c r="B233" s="52"/>
      <c r="C233" s="53" t="s">
        <v>132</v>
      </c>
      <c r="D233" s="52">
        <v>41</v>
      </c>
      <c r="E233" s="81">
        <v>0</v>
      </c>
      <c r="F233" s="81">
        <v>11.16</v>
      </c>
      <c r="G233" s="100">
        <f>G234+G235+G236+G237+G238+G239+G240+G241</f>
        <v>260</v>
      </c>
      <c r="H233" s="81">
        <v>260</v>
      </c>
      <c r="I233" s="100">
        <v>260</v>
      </c>
      <c r="J233" s="100">
        <v>260</v>
      </c>
      <c r="K233" s="100">
        <v>260</v>
      </c>
    </row>
    <row r="234" spans="1:11" s="60" customFormat="1" ht="16.5" thickTop="1" thickBot="1" x14ac:dyDescent="0.3">
      <c r="A234" s="59"/>
      <c r="B234" s="59" t="s">
        <v>103</v>
      </c>
      <c r="C234" s="61" t="s">
        <v>198</v>
      </c>
      <c r="D234" s="110" t="s">
        <v>84</v>
      </c>
      <c r="E234" s="85">
        <v>0</v>
      </c>
      <c r="F234" s="85">
        <v>0</v>
      </c>
      <c r="G234" s="102">
        <v>100</v>
      </c>
      <c r="H234" s="85">
        <v>100</v>
      </c>
      <c r="I234" s="102">
        <v>100</v>
      </c>
      <c r="J234" s="102">
        <v>100</v>
      </c>
      <c r="K234" s="102">
        <v>100</v>
      </c>
    </row>
    <row r="235" spans="1:11" s="60" customFormat="1" ht="16.5" thickTop="1" thickBot="1" x14ac:dyDescent="0.3">
      <c r="A235" s="59"/>
      <c r="B235" s="59" t="s">
        <v>105</v>
      </c>
      <c r="C235" s="61" t="s">
        <v>198</v>
      </c>
      <c r="D235" s="110" t="s">
        <v>85</v>
      </c>
      <c r="E235" s="85">
        <v>0</v>
      </c>
      <c r="F235" s="85">
        <v>0</v>
      </c>
      <c r="G235" s="102">
        <v>20</v>
      </c>
      <c r="H235" s="85">
        <v>20</v>
      </c>
      <c r="I235" s="102">
        <v>20</v>
      </c>
      <c r="J235" s="102">
        <v>20</v>
      </c>
      <c r="K235" s="102">
        <v>20</v>
      </c>
    </row>
    <row r="236" spans="1:11" s="60" customFormat="1" ht="16.5" thickTop="1" thickBot="1" x14ac:dyDescent="0.3">
      <c r="A236" s="59"/>
      <c r="B236" s="59" t="s">
        <v>106</v>
      </c>
      <c r="C236" s="61" t="s">
        <v>198</v>
      </c>
      <c r="D236" s="59">
        <v>41</v>
      </c>
      <c r="E236" s="85">
        <v>0</v>
      </c>
      <c r="F236" s="85">
        <v>0</v>
      </c>
      <c r="G236" s="102">
        <v>50</v>
      </c>
      <c r="H236" s="85">
        <v>50</v>
      </c>
      <c r="I236" s="102">
        <v>50</v>
      </c>
      <c r="J236" s="102">
        <v>50</v>
      </c>
      <c r="K236" s="102">
        <v>50</v>
      </c>
    </row>
    <row r="237" spans="1:11" s="60" customFormat="1" ht="16.5" thickTop="1" thickBot="1" x14ac:dyDescent="0.3">
      <c r="A237" s="59"/>
      <c r="B237" s="59" t="s">
        <v>110</v>
      </c>
      <c r="C237" s="61" t="s">
        <v>231</v>
      </c>
      <c r="D237" s="110" t="s">
        <v>85</v>
      </c>
      <c r="E237" s="85">
        <v>0</v>
      </c>
      <c r="F237" s="85">
        <v>0</v>
      </c>
      <c r="G237" s="102">
        <v>20</v>
      </c>
      <c r="H237" s="85">
        <v>20</v>
      </c>
      <c r="I237" s="102">
        <v>20</v>
      </c>
      <c r="J237" s="102">
        <v>20</v>
      </c>
      <c r="K237" s="102">
        <v>20</v>
      </c>
    </row>
    <row r="238" spans="1:11" s="60" customFormat="1" ht="16.5" thickTop="1" thickBot="1" x14ac:dyDescent="0.3">
      <c r="A238" s="59"/>
      <c r="B238" s="59" t="s">
        <v>112</v>
      </c>
      <c r="C238" s="61" t="s">
        <v>231</v>
      </c>
      <c r="D238" s="59">
        <v>41</v>
      </c>
      <c r="E238" s="85">
        <v>0</v>
      </c>
      <c r="F238" s="85">
        <v>0</v>
      </c>
      <c r="G238" s="102">
        <v>10</v>
      </c>
      <c r="H238" s="85">
        <v>10</v>
      </c>
      <c r="I238" s="102">
        <v>10</v>
      </c>
      <c r="J238" s="102">
        <v>10</v>
      </c>
      <c r="K238" s="102">
        <v>10</v>
      </c>
    </row>
    <row r="239" spans="1:11" s="60" customFormat="1" ht="16.5" thickTop="1" thickBot="1" x14ac:dyDescent="0.3">
      <c r="A239" s="59"/>
      <c r="B239" s="59" t="s">
        <v>114</v>
      </c>
      <c r="C239" s="61" t="s">
        <v>294</v>
      </c>
      <c r="D239" s="59">
        <v>41</v>
      </c>
      <c r="E239" s="85">
        <v>0</v>
      </c>
      <c r="F239" s="85">
        <v>0</v>
      </c>
      <c r="G239" s="102">
        <v>20</v>
      </c>
      <c r="H239" s="85">
        <v>20</v>
      </c>
      <c r="I239" s="102">
        <v>20</v>
      </c>
      <c r="J239" s="102">
        <v>20</v>
      </c>
      <c r="K239" s="102">
        <v>20</v>
      </c>
    </row>
    <row r="240" spans="1:11" ht="16.5" thickTop="1" thickBot="1" x14ac:dyDescent="0.3">
      <c r="A240" s="36"/>
      <c r="B240" s="34" t="s">
        <v>116</v>
      </c>
      <c r="C240" s="19" t="s">
        <v>184</v>
      </c>
      <c r="D240" s="58">
        <v>41</v>
      </c>
      <c r="E240" s="83">
        <v>0</v>
      </c>
      <c r="F240" s="83">
        <v>0</v>
      </c>
      <c r="G240" s="94">
        <v>20</v>
      </c>
      <c r="H240" s="83">
        <v>20</v>
      </c>
      <c r="I240" s="94">
        <v>20</v>
      </c>
      <c r="J240" s="94">
        <v>20</v>
      </c>
      <c r="K240" s="94">
        <v>20</v>
      </c>
    </row>
    <row r="241" spans="1:11" ht="16.5" thickTop="1" thickBot="1" x14ac:dyDescent="0.3">
      <c r="A241" s="36"/>
      <c r="B241" s="34" t="s">
        <v>118</v>
      </c>
      <c r="C241" s="19" t="s">
        <v>142</v>
      </c>
      <c r="D241" s="58">
        <v>41</v>
      </c>
      <c r="E241" s="83">
        <v>0</v>
      </c>
      <c r="F241" s="83">
        <v>11.16</v>
      </c>
      <c r="G241" s="94">
        <v>20</v>
      </c>
      <c r="H241" s="83">
        <v>20</v>
      </c>
      <c r="I241" s="94">
        <v>20</v>
      </c>
      <c r="J241" s="94">
        <v>20</v>
      </c>
      <c r="K241" s="94">
        <v>20</v>
      </c>
    </row>
    <row r="242" spans="1:11" ht="16.5" thickTop="1" thickBot="1" x14ac:dyDescent="0.3">
      <c r="A242" s="52"/>
      <c r="B242" s="52"/>
      <c r="C242" s="53" t="s">
        <v>145</v>
      </c>
      <c r="D242" s="52">
        <v>41</v>
      </c>
      <c r="E242" s="81">
        <v>9.75</v>
      </c>
      <c r="F242" s="81">
        <v>13</v>
      </c>
      <c r="G242" s="100">
        <v>20</v>
      </c>
      <c r="H242" s="81">
        <v>20</v>
      </c>
      <c r="I242" s="100">
        <v>20</v>
      </c>
      <c r="J242" s="100">
        <v>20</v>
      </c>
      <c r="K242" s="100">
        <v>20</v>
      </c>
    </row>
    <row r="243" spans="1:11" s="40" customFormat="1" ht="16.5" thickTop="1" thickBot="1" x14ac:dyDescent="0.3">
      <c r="A243" s="37"/>
      <c r="B243" s="34" t="s">
        <v>120</v>
      </c>
      <c r="C243" s="19" t="s">
        <v>157</v>
      </c>
      <c r="D243" s="58">
        <v>41</v>
      </c>
      <c r="E243" s="83">
        <v>9.75</v>
      </c>
      <c r="F243" s="83">
        <v>13</v>
      </c>
      <c r="G243" s="94">
        <v>20</v>
      </c>
      <c r="H243" s="83">
        <v>20</v>
      </c>
      <c r="I243" s="94">
        <v>20</v>
      </c>
      <c r="J243" s="94">
        <v>20</v>
      </c>
      <c r="K243" s="94">
        <v>20</v>
      </c>
    </row>
    <row r="244" spans="1:11" ht="16.5" thickTop="1" thickBot="1" x14ac:dyDescent="0.3">
      <c r="A244" s="44" t="s">
        <v>185</v>
      </c>
      <c r="B244" s="51"/>
      <c r="C244" s="221" t="s">
        <v>205</v>
      </c>
      <c r="D244" s="222"/>
      <c r="E244" s="80">
        <f>E245+E247+E249</f>
        <v>205.4</v>
      </c>
      <c r="F244" s="80">
        <v>0</v>
      </c>
      <c r="G244" s="99">
        <v>0</v>
      </c>
      <c r="H244" s="80">
        <v>0</v>
      </c>
      <c r="I244" s="99">
        <v>0</v>
      </c>
      <c r="J244" s="99">
        <v>0</v>
      </c>
      <c r="K244" s="99">
        <v>0</v>
      </c>
    </row>
    <row r="245" spans="1:11" ht="16.5" thickTop="1" thickBot="1" x14ac:dyDescent="0.3">
      <c r="A245" s="52"/>
      <c r="B245" s="52"/>
      <c r="C245" s="53" t="s">
        <v>132</v>
      </c>
      <c r="D245" s="52">
        <v>41</v>
      </c>
      <c r="E245" s="81">
        <v>83</v>
      </c>
      <c r="F245" s="81">
        <v>0</v>
      </c>
      <c r="G245" s="100">
        <v>0</v>
      </c>
      <c r="H245" s="81">
        <v>0</v>
      </c>
      <c r="I245" s="100">
        <v>0</v>
      </c>
      <c r="J245" s="100">
        <v>0</v>
      </c>
      <c r="K245" s="100">
        <v>0</v>
      </c>
    </row>
    <row r="246" spans="1:11" ht="16.5" thickTop="1" thickBot="1" x14ac:dyDescent="0.3">
      <c r="A246" s="36"/>
      <c r="B246" s="34" t="s">
        <v>103</v>
      </c>
      <c r="C246" s="19" t="s">
        <v>231</v>
      </c>
      <c r="D246" s="58">
        <v>41</v>
      </c>
      <c r="E246" s="83">
        <v>83</v>
      </c>
      <c r="F246" s="83">
        <v>0</v>
      </c>
      <c r="G246" s="94">
        <v>0</v>
      </c>
      <c r="H246" s="83">
        <v>0</v>
      </c>
      <c r="I246" s="94">
        <v>0</v>
      </c>
      <c r="J246" s="94">
        <v>0</v>
      </c>
      <c r="K246" s="94">
        <v>0</v>
      </c>
    </row>
    <row r="247" spans="1:11" ht="16.5" thickTop="1" thickBot="1" x14ac:dyDescent="0.3">
      <c r="A247" s="52"/>
      <c r="B247" s="52"/>
      <c r="C247" s="53" t="s">
        <v>187</v>
      </c>
      <c r="D247" s="52">
        <v>41</v>
      </c>
      <c r="E247" s="81">
        <v>122.4</v>
      </c>
      <c r="F247" s="81">
        <v>0</v>
      </c>
      <c r="G247" s="100">
        <v>0</v>
      </c>
      <c r="H247" s="81">
        <v>0</v>
      </c>
      <c r="I247" s="100">
        <v>0</v>
      </c>
      <c r="J247" s="100">
        <v>0</v>
      </c>
      <c r="K247" s="100">
        <v>0</v>
      </c>
    </row>
    <row r="248" spans="1:11" s="40" customFormat="1" ht="16.5" thickTop="1" thickBot="1" x14ac:dyDescent="0.3">
      <c r="A248" s="37"/>
      <c r="B248" s="34" t="s">
        <v>105</v>
      </c>
      <c r="C248" s="19" t="s">
        <v>188</v>
      </c>
      <c r="D248" s="58">
        <v>41</v>
      </c>
      <c r="E248" s="83">
        <v>122.4</v>
      </c>
      <c r="F248" s="83">
        <v>0</v>
      </c>
      <c r="G248" s="94">
        <v>0</v>
      </c>
      <c r="H248" s="83">
        <v>0</v>
      </c>
      <c r="I248" s="94">
        <v>0</v>
      </c>
      <c r="J248" s="94">
        <v>0</v>
      </c>
      <c r="K248" s="94">
        <v>0</v>
      </c>
    </row>
    <row r="249" spans="1:11" ht="16.5" thickTop="1" thickBot="1" x14ac:dyDescent="0.3">
      <c r="A249" s="52"/>
      <c r="B249" s="52"/>
      <c r="C249" s="53" t="s">
        <v>145</v>
      </c>
      <c r="D249" s="52">
        <v>41</v>
      </c>
      <c r="E249" s="81">
        <v>0</v>
      </c>
      <c r="F249" s="81">
        <v>0</v>
      </c>
      <c r="G249" s="100">
        <v>0</v>
      </c>
      <c r="H249" s="81">
        <v>0</v>
      </c>
      <c r="I249" s="100">
        <v>0</v>
      </c>
      <c r="J249" s="100">
        <v>0</v>
      </c>
      <c r="K249" s="100">
        <v>0</v>
      </c>
    </row>
    <row r="250" spans="1:11" s="5" customFormat="1" ht="16.5" thickTop="1" thickBot="1" x14ac:dyDescent="0.3">
      <c r="A250" s="15"/>
      <c r="B250" s="34" t="s">
        <v>106</v>
      </c>
      <c r="C250" s="19" t="s">
        <v>150</v>
      </c>
      <c r="D250" s="34">
        <v>41</v>
      </c>
      <c r="E250" s="83">
        <v>0</v>
      </c>
      <c r="F250" s="83">
        <v>0</v>
      </c>
      <c r="G250" s="94">
        <v>0</v>
      </c>
      <c r="H250" s="83">
        <v>0</v>
      </c>
      <c r="I250" s="94">
        <v>0</v>
      </c>
      <c r="J250" s="94">
        <v>0</v>
      </c>
      <c r="K250" s="94">
        <v>0</v>
      </c>
    </row>
    <row r="251" spans="1:11" s="5" customFormat="1" ht="16.5" thickTop="1" thickBot="1" x14ac:dyDescent="0.3">
      <c r="A251" s="44" t="s">
        <v>189</v>
      </c>
      <c r="B251" s="51"/>
      <c r="C251" s="221" t="s">
        <v>190</v>
      </c>
      <c r="D251" s="222"/>
      <c r="E251" s="80">
        <v>477.02</v>
      </c>
      <c r="F251" s="80">
        <f>F252+F255</f>
        <v>328.76</v>
      </c>
      <c r="G251" s="99">
        <v>1895</v>
      </c>
      <c r="H251" s="80">
        <f>H252+H255+H261+H263</f>
        <v>2115</v>
      </c>
      <c r="I251" s="99">
        <v>2115</v>
      </c>
      <c r="J251" s="99">
        <v>2115</v>
      </c>
      <c r="K251" s="99">
        <v>2115</v>
      </c>
    </row>
    <row r="252" spans="1:11" ht="16.5" thickTop="1" thickBot="1" x14ac:dyDescent="0.3">
      <c r="A252" s="52"/>
      <c r="B252" s="52"/>
      <c r="C252" s="53" t="s">
        <v>132</v>
      </c>
      <c r="D252" s="52">
        <v>41</v>
      </c>
      <c r="E252" s="81">
        <v>70.900000000000006</v>
      </c>
      <c r="F252" s="81">
        <v>81.599999999999994</v>
      </c>
      <c r="G252" s="100">
        <v>175</v>
      </c>
      <c r="H252" s="81">
        <v>175</v>
      </c>
      <c r="I252" s="100">
        <v>175</v>
      </c>
      <c r="J252" s="100">
        <v>175</v>
      </c>
      <c r="K252" s="100">
        <v>175</v>
      </c>
    </row>
    <row r="253" spans="1:11" s="5" customFormat="1" ht="16.5" thickTop="1" thickBot="1" x14ac:dyDescent="0.3">
      <c r="A253" s="36"/>
      <c r="B253" s="34" t="s">
        <v>103</v>
      </c>
      <c r="C253" s="14" t="s">
        <v>134</v>
      </c>
      <c r="D253" s="34">
        <v>41</v>
      </c>
      <c r="E253" s="84">
        <v>70.900000000000006</v>
      </c>
      <c r="F253" s="84">
        <v>81.599999999999994</v>
      </c>
      <c r="G253" s="101">
        <v>175</v>
      </c>
      <c r="H253" s="84">
        <v>175</v>
      </c>
      <c r="I253" s="94">
        <v>175</v>
      </c>
      <c r="J253" s="94">
        <v>175</v>
      </c>
      <c r="K253" s="94">
        <v>175</v>
      </c>
    </row>
    <row r="254" spans="1:11" ht="16.5" thickTop="1" thickBot="1" x14ac:dyDescent="0.3">
      <c r="A254" s="36"/>
      <c r="B254" s="34"/>
      <c r="C254" s="19" t="s">
        <v>231</v>
      </c>
      <c r="D254" s="58">
        <v>41</v>
      </c>
      <c r="E254" s="83">
        <v>70.900000000000006</v>
      </c>
      <c r="F254" s="83">
        <v>81.599999999999994</v>
      </c>
      <c r="G254" s="94">
        <v>175</v>
      </c>
      <c r="H254" s="83">
        <v>175</v>
      </c>
      <c r="I254" s="94">
        <v>175</v>
      </c>
      <c r="J254" s="94">
        <v>175</v>
      </c>
      <c r="K254" s="94">
        <v>175</v>
      </c>
    </row>
    <row r="255" spans="1:11" s="5" customFormat="1" ht="16.5" thickTop="1" thickBot="1" x14ac:dyDescent="0.3">
      <c r="A255" s="52"/>
      <c r="B255" s="52"/>
      <c r="C255" s="53" t="s">
        <v>191</v>
      </c>
      <c r="D255" s="52">
        <v>41</v>
      </c>
      <c r="E255" s="81">
        <f>E256+E257+E258</f>
        <v>256.12</v>
      </c>
      <c r="F255" s="81">
        <f>F256+F257+F258+F260</f>
        <v>247.16</v>
      </c>
      <c r="G255" s="100">
        <v>1070</v>
      </c>
      <c r="H255" s="81">
        <f>H256+H257+H258+H259+H260</f>
        <v>1290</v>
      </c>
      <c r="I255" s="100">
        <v>1290</v>
      </c>
      <c r="J255" s="100">
        <v>1290</v>
      </c>
      <c r="K255" s="100">
        <v>1290</v>
      </c>
    </row>
    <row r="256" spans="1:11" ht="16.5" thickTop="1" thickBot="1" x14ac:dyDescent="0.3">
      <c r="A256" s="36"/>
      <c r="B256" s="34" t="s">
        <v>105</v>
      </c>
      <c r="C256" s="19" t="s">
        <v>192</v>
      </c>
      <c r="D256" s="58">
        <v>41</v>
      </c>
      <c r="E256" s="83">
        <v>23</v>
      </c>
      <c r="F256" s="83">
        <v>84.97</v>
      </c>
      <c r="G256" s="94">
        <v>350</v>
      </c>
      <c r="H256" s="83">
        <v>350</v>
      </c>
      <c r="I256" s="94">
        <v>350</v>
      </c>
      <c r="J256" s="94">
        <v>350</v>
      </c>
      <c r="K256" s="94">
        <v>350</v>
      </c>
    </row>
    <row r="257" spans="1:11" ht="16.5" thickTop="1" thickBot="1" x14ac:dyDescent="0.3">
      <c r="A257" s="36"/>
      <c r="B257" s="34" t="s">
        <v>106</v>
      </c>
      <c r="C257" s="19" t="s">
        <v>193</v>
      </c>
      <c r="D257" s="58">
        <v>41</v>
      </c>
      <c r="E257" s="83">
        <v>158.9</v>
      </c>
      <c r="F257" s="83">
        <v>11.97</v>
      </c>
      <c r="G257" s="94">
        <v>380</v>
      </c>
      <c r="H257" s="83">
        <v>600</v>
      </c>
      <c r="I257" s="94">
        <v>600</v>
      </c>
      <c r="J257" s="94">
        <v>600</v>
      </c>
      <c r="K257" s="94">
        <v>600</v>
      </c>
    </row>
    <row r="258" spans="1:11" ht="16.5" thickTop="1" thickBot="1" x14ac:dyDescent="0.3">
      <c r="A258" s="37"/>
      <c r="B258" s="34" t="s">
        <v>110</v>
      </c>
      <c r="C258" s="19" t="s">
        <v>194</v>
      </c>
      <c r="D258" s="58">
        <v>41</v>
      </c>
      <c r="E258" s="83">
        <v>74.22</v>
      </c>
      <c r="F258" s="83">
        <v>74.22</v>
      </c>
      <c r="G258" s="94">
        <v>130</v>
      </c>
      <c r="H258" s="83">
        <v>130</v>
      </c>
      <c r="I258" s="94">
        <v>130</v>
      </c>
      <c r="J258" s="94">
        <v>130</v>
      </c>
      <c r="K258" s="94">
        <v>130</v>
      </c>
    </row>
    <row r="259" spans="1:11" ht="16.5" thickTop="1" thickBot="1" x14ac:dyDescent="0.3">
      <c r="A259" s="37"/>
      <c r="B259" s="34" t="s">
        <v>112</v>
      </c>
      <c r="C259" s="19" t="s">
        <v>271</v>
      </c>
      <c r="D259" s="58">
        <v>41</v>
      </c>
      <c r="E259" s="83">
        <v>0</v>
      </c>
      <c r="F259" s="83">
        <v>0</v>
      </c>
      <c r="G259" s="94">
        <v>110</v>
      </c>
      <c r="H259" s="83">
        <v>110</v>
      </c>
      <c r="I259" s="94">
        <v>110</v>
      </c>
      <c r="J259" s="94">
        <v>110</v>
      </c>
      <c r="K259" s="94">
        <v>110</v>
      </c>
    </row>
    <row r="260" spans="1:11" ht="16.5" thickTop="1" thickBot="1" x14ac:dyDescent="0.3">
      <c r="A260" s="37"/>
      <c r="B260" s="34" t="s">
        <v>114</v>
      </c>
      <c r="C260" s="19" t="s">
        <v>195</v>
      </c>
      <c r="D260" s="58">
        <v>41</v>
      </c>
      <c r="E260" s="83">
        <v>0</v>
      </c>
      <c r="F260" s="83">
        <v>76</v>
      </c>
      <c r="G260" s="94">
        <v>100</v>
      </c>
      <c r="H260" s="83">
        <v>100</v>
      </c>
      <c r="I260" s="94">
        <v>100</v>
      </c>
      <c r="J260" s="94">
        <v>100</v>
      </c>
      <c r="K260" s="94">
        <v>100</v>
      </c>
    </row>
    <row r="261" spans="1:11" s="5" customFormat="1" ht="16.5" thickTop="1" thickBot="1" x14ac:dyDescent="0.3">
      <c r="A261" s="52"/>
      <c r="B261" s="52"/>
      <c r="C261" s="53" t="s">
        <v>187</v>
      </c>
      <c r="D261" s="52">
        <v>41</v>
      </c>
      <c r="E261" s="81">
        <v>0</v>
      </c>
      <c r="F261" s="81">
        <v>0</v>
      </c>
      <c r="G261" s="100">
        <v>150</v>
      </c>
      <c r="H261" s="81">
        <v>150</v>
      </c>
      <c r="I261" s="100">
        <v>150</v>
      </c>
      <c r="J261" s="100">
        <v>150</v>
      </c>
      <c r="K261" s="100">
        <v>150</v>
      </c>
    </row>
    <row r="262" spans="1:11" ht="16.5" thickTop="1" thickBot="1" x14ac:dyDescent="0.3">
      <c r="A262" s="20"/>
      <c r="B262" s="34" t="s">
        <v>116</v>
      </c>
      <c r="C262" s="19" t="s">
        <v>188</v>
      </c>
      <c r="D262" s="58">
        <v>41</v>
      </c>
      <c r="E262" s="83">
        <v>0</v>
      </c>
      <c r="F262" s="83">
        <v>0</v>
      </c>
      <c r="G262" s="94">
        <v>150</v>
      </c>
      <c r="H262" s="83">
        <v>150</v>
      </c>
      <c r="I262" s="94">
        <v>150</v>
      </c>
      <c r="J262" s="94">
        <v>150</v>
      </c>
      <c r="K262" s="94">
        <v>150</v>
      </c>
    </row>
    <row r="263" spans="1:11" s="5" customFormat="1" ht="16.5" thickTop="1" thickBot="1" x14ac:dyDescent="0.3">
      <c r="A263" s="52"/>
      <c r="B263" s="52"/>
      <c r="C263" s="53" t="s">
        <v>145</v>
      </c>
      <c r="D263" s="52">
        <v>41</v>
      </c>
      <c r="E263" s="81">
        <v>150</v>
      </c>
      <c r="F263" s="81">
        <v>0</v>
      </c>
      <c r="G263" s="100">
        <v>500</v>
      </c>
      <c r="H263" s="81">
        <v>500</v>
      </c>
      <c r="I263" s="100">
        <v>500</v>
      </c>
      <c r="J263" s="100">
        <v>500</v>
      </c>
      <c r="K263" s="100">
        <v>500</v>
      </c>
    </row>
    <row r="264" spans="1:11" s="5" customFormat="1" ht="16.5" thickTop="1" thickBot="1" x14ac:dyDescent="0.3">
      <c r="A264" s="15"/>
      <c r="B264" s="34" t="s">
        <v>118</v>
      </c>
      <c r="C264" s="14" t="s">
        <v>150</v>
      </c>
      <c r="D264" s="34">
        <v>41</v>
      </c>
      <c r="E264" s="84">
        <v>150</v>
      </c>
      <c r="F264" s="84">
        <v>0</v>
      </c>
      <c r="G264" s="101">
        <v>500</v>
      </c>
      <c r="H264" s="84">
        <v>500</v>
      </c>
      <c r="I264" s="101">
        <v>500</v>
      </c>
      <c r="J264" s="101">
        <v>500</v>
      </c>
      <c r="K264" s="101">
        <v>500</v>
      </c>
    </row>
    <row r="265" spans="1:11" ht="16.5" thickTop="1" thickBot="1" x14ac:dyDescent="0.3">
      <c r="A265" s="20"/>
      <c r="B265" s="68"/>
      <c r="C265" s="69" t="s">
        <v>234</v>
      </c>
      <c r="D265" s="58">
        <v>41</v>
      </c>
      <c r="E265" s="83">
        <v>150</v>
      </c>
      <c r="F265" s="83">
        <v>0</v>
      </c>
      <c r="G265" s="94">
        <v>500</v>
      </c>
      <c r="H265" s="83">
        <v>500</v>
      </c>
      <c r="I265" s="94">
        <v>500</v>
      </c>
      <c r="J265" s="94">
        <v>500</v>
      </c>
      <c r="K265" s="94">
        <v>500</v>
      </c>
    </row>
    <row r="266" spans="1:11" s="5" customFormat="1" ht="16.5" thickTop="1" thickBot="1" x14ac:dyDescent="0.3">
      <c r="A266" s="44" t="s">
        <v>196</v>
      </c>
      <c r="B266" s="51"/>
      <c r="C266" s="221" t="s">
        <v>197</v>
      </c>
      <c r="D266" s="222"/>
      <c r="E266" s="80">
        <v>5881.76</v>
      </c>
      <c r="F266" s="80">
        <f>F267+F278+F279</f>
        <v>3285.24</v>
      </c>
      <c r="G266" s="99">
        <v>5970</v>
      </c>
      <c r="H266" s="80">
        <f>H267+H271+H276+H278</f>
        <v>7755</v>
      </c>
      <c r="I266" s="99">
        <f>I267+I271+I276+I278</f>
        <v>8850</v>
      </c>
      <c r="J266" s="99">
        <f>J267+J271+J276+J278</f>
        <v>9350</v>
      </c>
      <c r="K266" s="99">
        <f>K267+K271+K276+K278</f>
        <v>9850</v>
      </c>
    </row>
    <row r="267" spans="1:11" s="5" customFormat="1" ht="16.5" thickTop="1" thickBot="1" x14ac:dyDescent="0.3">
      <c r="A267" s="52"/>
      <c r="B267" s="52"/>
      <c r="C267" s="53" t="s">
        <v>104</v>
      </c>
      <c r="D267" s="52">
        <v>41</v>
      </c>
      <c r="E267" s="81">
        <f>E268+E269+E270</f>
        <v>78.11999999999999</v>
      </c>
      <c r="F267" s="81">
        <f>F268+F269+F270</f>
        <v>143.55000000000001</v>
      </c>
      <c r="G267" s="100">
        <v>80</v>
      </c>
      <c r="H267" s="81">
        <v>80</v>
      </c>
      <c r="I267" s="100">
        <v>400</v>
      </c>
      <c r="J267" s="100">
        <v>400</v>
      </c>
      <c r="K267" s="100">
        <v>400</v>
      </c>
    </row>
    <row r="268" spans="1:11" ht="16.5" thickTop="1" thickBot="1" x14ac:dyDescent="0.3">
      <c r="A268" s="20"/>
      <c r="B268" s="34" t="s">
        <v>103</v>
      </c>
      <c r="C268" s="19" t="s">
        <v>113</v>
      </c>
      <c r="D268" s="58">
        <v>41</v>
      </c>
      <c r="E268" s="89">
        <v>55.98</v>
      </c>
      <c r="F268" s="89">
        <v>102.87</v>
      </c>
      <c r="G268" s="94">
        <v>50</v>
      </c>
      <c r="H268" s="83">
        <v>50</v>
      </c>
      <c r="I268" s="94">
        <v>250</v>
      </c>
      <c r="J268" s="94">
        <v>250</v>
      </c>
      <c r="K268" s="94">
        <v>250</v>
      </c>
    </row>
    <row r="269" spans="1:11" ht="16.5" thickTop="1" thickBot="1" x14ac:dyDescent="0.3">
      <c r="A269" s="20"/>
      <c r="B269" s="34" t="s">
        <v>105</v>
      </c>
      <c r="C269" s="19" t="s">
        <v>115</v>
      </c>
      <c r="D269" s="58">
        <v>41</v>
      </c>
      <c r="E269" s="89">
        <v>3.15</v>
      </c>
      <c r="F269" s="89">
        <v>5.85</v>
      </c>
      <c r="G269" s="94">
        <v>10</v>
      </c>
      <c r="H269" s="83">
        <v>10</v>
      </c>
      <c r="I269" s="94">
        <v>50</v>
      </c>
      <c r="J269" s="94">
        <v>50</v>
      </c>
      <c r="K269" s="94">
        <v>50</v>
      </c>
    </row>
    <row r="270" spans="1:11" ht="16.5" thickTop="1" thickBot="1" x14ac:dyDescent="0.3">
      <c r="A270" s="20"/>
      <c r="B270" s="34" t="s">
        <v>106</v>
      </c>
      <c r="C270" s="19" t="s">
        <v>121</v>
      </c>
      <c r="D270" s="58">
        <v>41</v>
      </c>
      <c r="E270" s="89">
        <v>18.989999999999998</v>
      </c>
      <c r="F270" s="89">
        <v>34.83</v>
      </c>
      <c r="G270" s="94">
        <v>20</v>
      </c>
      <c r="H270" s="83">
        <v>20</v>
      </c>
      <c r="I270" s="94">
        <v>100</v>
      </c>
      <c r="J270" s="94">
        <v>100</v>
      </c>
      <c r="K270" s="94">
        <v>100</v>
      </c>
    </row>
    <row r="271" spans="1:11" s="5" customFormat="1" ht="16.5" thickTop="1" thickBot="1" x14ac:dyDescent="0.3">
      <c r="A271" s="52"/>
      <c r="B271" s="52"/>
      <c r="C271" s="53" t="s">
        <v>132</v>
      </c>
      <c r="D271" s="52">
        <v>41</v>
      </c>
      <c r="E271" s="81">
        <v>3000</v>
      </c>
      <c r="F271" s="81">
        <v>0</v>
      </c>
      <c r="G271" s="100">
        <v>520</v>
      </c>
      <c r="H271" s="81">
        <v>1270</v>
      </c>
      <c r="I271" s="100">
        <v>1270</v>
      </c>
      <c r="J271" s="100">
        <v>1270</v>
      </c>
      <c r="K271" s="100">
        <v>1270</v>
      </c>
    </row>
    <row r="272" spans="1:11" s="40" customFormat="1" ht="16.5" thickTop="1" thickBot="1" x14ac:dyDescent="0.3">
      <c r="A272" s="20"/>
      <c r="B272" s="58" t="s">
        <v>110</v>
      </c>
      <c r="C272" s="19" t="s">
        <v>198</v>
      </c>
      <c r="D272" s="58">
        <v>41</v>
      </c>
      <c r="E272" s="83">
        <v>3000</v>
      </c>
      <c r="F272" s="83">
        <v>0</v>
      </c>
      <c r="G272" s="94">
        <v>500</v>
      </c>
      <c r="H272" s="83">
        <v>1200</v>
      </c>
      <c r="I272" s="94">
        <v>1200</v>
      </c>
      <c r="J272" s="94">
        <v>1200</v>
      </c>
      <c r="K272" s="94">
        <v>1200</v>
      </c>
    </row>
    <row r="273" spans="1:11" s="5" customFormat="1" ht="16.5" thickTop="1" thickBot="1" x14ac:dyDescent="0.3">
      <c r="A273" s="15"/>
      <c r="B273" s="34" t="s">
        <v>112</v>
      </c>
      <c r="C273" s="14" t="s">
        <v>134</v>
      </c>
      <c r="D273" s="34">
        <v>41</v>
      </c>
      <c r="E273" s="84">
        <v>0</v>
      </c>
      <c r="F273" s="84">
        <v>0</v>
      </c>
      <c r="G273" s="101">
        <v>20</v>
      </c>
      <c r="H273" s="84">
        <v>70</v>
      </c>
      <c r="I273" s="101">
        <v>70</v>
      </c>
      <c r="J273" s="101">
        <v>70</v>
      </c>
      <c r="K273" s="101">
        <v>70</v>
      </c>
    </row>
    <row r="274" spans="1:11" s="40" customFormat="1" ht="16.5" thickTop="1" thickBot="1" x14ac:dyDescent="0.3">
      <c r="A274" s="20"/>
      <c r="B274" s="58"/>
      <c r="C274" s="19" t="s">
        <v>231</v>
      </c>
      <c r="D274" s="58">
        <v>41</v>
      </c>
      <c r="E274" s="83">
        <v>0</v>
      </c>
      <c r="F274" s="83">
        <v>0</v>
      </c>
      <c r="G274" s="94">
        <v>0</v>
      </c>
      <c r="H274" s="83">
        <v>50</v>
      </c>
      <c r="I274" s="94">
        <v>50</v>
      </c>
      <c r="J274" s="94">
        <v>50</v>
      </c>
      <c r="K274" s="94">
        <v>50</v>
      </c>
    </row>
    <row r="275" spans="1:11" ht="16.5" thickTop="1" thickBot="1" x14ac:dyDescent="0.3">
      <c r="A275" s="20"/>
      <c r="B275" s="34"/>
      <c r="C275" s="19" t="s">
        <v>295</v>
      </c>
      <c r="D275" s="58">
        <v>41</v>
      </c>
      <c r="E275" s="83">
        <v>0</v>
      </c>
      <c r="F275" s="83">
        <v>0</v>
      </c>
      <c r="G275" s="94">
        <v>20</v>
      </c>
      <c r="H275" s="83">
        <v>20</v>
      </c>
      <c r="I275" s="94">
        <v>20</v>
      </c>
      <c r="J275" s="94">
        <v>20</v>
      </c>
      <c r="K275" s="94">
        <v>20</v>
      </c>
    </row>
    <row r="276" spans="1:11" s="5" customFormat="1" ht="16.5" thickTop="1" thickBot="1" x14ac:dyDescent="0.3">
      <c r="A276" s="52"/>
      <c r="B276" s="52"/>
      <c r="C276" s="53" t="s">
        <v>191</v>
      </c>
      <c r="D276" s="52">
        <v>41</v>
      </c>
      <c r="E276" s="81">
        <v>0</v>
      </c>
      <c r="F276" s="81">
        <v>0</v>
      </c>
      <c r="G276" s="100">
        <v>250</v>
      </c>
      <c r="H276" s="81">
        <v>250</v>
      </c>
      <c r="I276" s="100">
        <v>250</v>
      </c>
      <c r="J276" s="100">
        <v>250</v>
      </c>
      <c r="K276" s="100">
        <v>250</v>
      </c>
    </row>
    <row r="277" spans="1:11" ht="16.5" thickTop="1" thickBot="1" x14ac:dyDescent="0.3">
      <c r="A277" s="36"/>
      <c r="B277" s="34" t="s">
        <v>114</v>
      </c>
      <c r="C277" s="19" t="s">
        <v>192</v>
      </c>
      <c r="D277" s="58">
        <v>41</v>
      </c>
      <c r="E277" s="83">
        <v>0</v>
      </c>
      <c r="F277" s="83">
        <v>0</v>
      </c>
      <c r="G277" s="94">
        <v>250</v>
      </c>
      <c r="H277" s="83">
        <v>250</v>
      </c>
      <c r="I277" s="94">
        <v>250</v>
      </c>
      <c r="J277" s="94">
        <v>250</v>
      </c>
      <c r="K277" s="94">
        <v>250</v>
      </c>
    </row>
    <row r="278" spans="1:11" s="5" customFormat="1" ht="16.5" thickTop="1" thickBot="1" x14ac:dyDescent="0.3">
      <c r="A278" s="52"/>
      <c r="B278" s="52"/>
      <c r="C278" s="53" t="s">
        <v>145</v>
      </c>
      <c r="D278" s="52">
        <v>41</v>
      </c>
      <c r="E278" s="81">
        <f>E279+E281+E290+E291</f>
        <v>2803.6400000000003</v>
      </c>
      <c r="F278" s="81">
        <f>F281+F290+F291</f>
        <v>3141.6899999999996</v>
      </c>
      <c r="G278" s="100">
        <f>G279+G281+G290+G291</f>
        <v>5120</v>
      </c>
      <c r="H278" s="81">
        <f>H279+H281+H290+H291</f>
        <v>6155</v>
      </c>
      <c r="I278" s="100">
        <f>I279+I281</f>
        <v>6930</v>
      </c>
      <c r="J278" s="100">
        <f>J279+J281</f>
        <v>7430</v>
      </c>
      <c r="K278" s="100">
        <f>K279+K281</f>
        <v>7930</v>
      </c>
    </row>
    <row r="279" spans="1:11" ht="16.5" thickTop="1" thickBot="1" x14ac:dyDescent="0.3">
      <c r="A279" s="20"/>
      <c r="B279" s="34" t="s">
        <v>116</v>
      </c>
      <c r="C279" s="19" t="s">
        <v>150</v>
      </c>
      <c r="D279" s="37">
        <v>132</v>
      </c>
      <c r="E279" s="84">
        <v>78.42</v>
      </c>
      <c r="F279" s="84">
        <v>0</v>
      </c>
      <c r="G279" s="101">
        <v>50</v>
      </c>
      <c r="H279" s="84">
        <v>185</v>
      </c>
      <c r="I279" s="101">
        <v>180</v>
      </c>
      <c r="J279" s="101">
        <v>180</v>
      </c>
      <c r="K279" s="101">
        <v>180</v>
      </c>
    </row>
    <row r="280" spans="1:11" s="40" customFormat="1" ht="16.5" thickTop="1" thickBot="1" x14ac:dyDescent="0.3">
      <c r="A280" s="20"/>
      <c r="B280" s="58"/>
      <c r="C280" s="19" t="s">
        <v>258</v>
      </c>
      <c r="D280" s="37">
        <v>132</v>
      </c>
      <c r="E280" s="83">
        <v>78.42</v>
      </c>
      <c r="F280" s="83">
        <v>0</v>
      </c>
      <c r="G280" s="94">
        <v>50</v>
      </c>
      <c r="H280" s="83">
        <v>185</v>
      </c>
      <c r="I280" s="94">
        <v>180</v>
      </c>
      <c r="J280" s="94">
        <v>180</v>
      </c>
      <c r="K280" s="94">
        <v>180</v>
      </c>
    </row>
    <row r="281" spans="1:11" s="5" customFormat="1" ht="16.5" thickTop="1" thickBot="1" x14ac:dyDescent="0.3">
      <c r="A281" s="15"/>
      <c r="B281" s="34" t="s">
        <v>118</v>
      </c>
      <c r="C281" s="14" t="s">
        <v>150</v>
      </c>
      <c r="D281" s="34">
        <v>41</v>
      </c>
      <c r="E281" s="84">
        <f>E282+E283+E285</f>
        <v>1115.6400000000001</v>
      </c>
      <c r="F281" s="84">
        <f>F282+F283+F285+F289</f>
        <v>1220.08</v>
      </c>
      <c r="G281" s="101">
        <f>G282+G283+G284+G285+G286+G287+G288+G289</f>
        <v>2250</v>
      </c>
      <c r="H281" s="84">
        <f>H282+H283+H284+H285+H286+H287+H288+H289</f>
        <v>2650</v>
      </c>
      <c r="I281" s="101">
        <f>I282+I283+I284+I285+I286+I287+I288+I289+I290+I291</f>
        <v>6750</v>
      </c>
      <c r="J281" s="101">
        <f>J282+J283+J284+J285+J286+J287+J288+J289+J290+J291</f>
        <v>7250</v>
      </c>
      <c r="K281" s="101">
        <f>K282+K283+K284+K285+K286+K287+K288+K289+K290+K291</f>
        <v>7750</v>
      </c>
    </row>
    <row r="282" spans="1:11" ht="16.5" thickTop="1" thickBot="1" x14ac:dyDescent="0.3">
      <c r="A282" s="20"/>
      <c r="B282" s="34"/>
      <c r="C282" s="19" t="s">
        <v>257</v>
      </c>
      <c r="D282" s="58">
        <v>41</v>
      </c>
      <c r="E282" s="83">
        <v>937.45</v>
      </c>
      <c r="F282" s="83">
        <v>962.9</v>
      </c>
      <c r="G282" s="94">
        <v>900</v>
      </c>
      <c r="H282" s="83">
        <v>900</v>
      </c>
      <c r="I282" s="94">
        <v>0</v>
      </c>
      <c r="J282" s="94">
        <v>0</v>
      </c>
      <c r="K282" s="94">
        <v>0</v>
      </c>
    </row>
    <row r="283" spans="1:11" ht="16.5" thickTop="1" thickBot="1" x14ac:dyDescent="0.3">
      <c r="A283" s="20"/>
      <c r="B283" s="34"/>
      <c r="C283" s="19" t="s">
        <v>258</v>
      </c>
      <c r="D283" s="58">
        <v>41</v>
      </c>
      <c r="E283" s="83">
        <v>106.19</v>
      </c>
      <c r="F283" s="83">
        <v>185.18</v>
      </c>
      <c r="G283" s="94">
        <v>600</v>
      </c>
      <c r="H283" s="83">
        <v>1000</v>
      </c>
      <c r="I283" s="94">
        <v>2000</v>
      </c>
      <c r="J283" s="94">
        <v>2500</v>
      </c>
      <c r="K283" s="94">
        <v>3000</v>
      </c>
    </row>
    <row r="284" spans="1:11" ht="16.5" thickTop="1" thickBot="1" x14ac:dyDescent="0.3">
      <c r="A284" s="20"/>
      <c r="B284" s="34"/>
      <c r="C284" s="19" t="s">
        <v>296</v>
      </c>
      <c r="D284" s="58">
        <v>41</v>
      </c>
      <c r="E284" s="83">
        <v>0</v>
      </c>
      <c r="F284" s="83">
        <v>0</v>
      </c>
      <c r="G284" s="94">
        <v>100</v>
      </c>
      <c r="H284" s="83">
        <v>100</v>
      </c>
      <c r="I284" s="94">
        <v>100</v>
      </c>
      <c r="J284" s="94">
        <v>100</v>
      </c>
      <c r="K284" s="94">
        <v>100</v>
      </c>
    </row>
    <row r="285" spans="1:11" ht="16.5" thickTop="1" thickBot="1" x14ac:dyDescent="0.3">
      <c r="A285" s="20"/>
      <c r="B285" s="34"/>
      <c r="C285" s="19" t="s">
        <v>259</v>
      </c>
      <c r="D285" s="58">
        <v>41</v>
      </c>
      <c r="E285" s="83">
        <v>72</v>
      </c>
      <c r="F285" s="83">
        <v>72</v>
      </c>
      <c r="G285" s="94">
        <v>100</v>
      </c>
      <c r="H285" s="83">
        <v>100</v>
      </c>
      <c r="I285" s="94">
        <v>100</v>
      </c>
      <c r="J285" s="94">
        <v>100</v>
      </c>
      <c r="K285" s="94">
        <v>100</v>
      </c>
    </row>
    <row r="286" spans="1:11" ht="16.5" thickTop="1" thickBot="1" x14ac:dyDescent="0.3">
      <c r="A286" s="20"/>
      <c r="B286" s="34"/>
      <c r="C286" s="19" t="s">
        <v>370</v>
      </c>
      <c r="D286" s="58">
        <v>41</v>
      </c>
      <c r="E286" s="83">
        <v>0</v>
      </c>
      <c r="F286" s="83">
        <v>0</v>
      </c>
      <c r="G286" s="94">
        <v>100</v>
      </c>
      <c r="H286" s="83">
        <v>100</v>
      </c>
      <c r="I286" s="94">
        <v>100</v>
      </c>
      <c r="J286" s="94">
        <v>100</v>
      </c>
      <c r="K286" s="94">
        <v>100</v>
      </c>
    </row>
    <row r="287" spans="1:11" ht="16.5" thickTop="1" thickBot="1" x14ac:dyDescent="0.3">
      <c r="A287" s="20"/>
      <c r="B287" s="34"/>
      <c r="C287" s="19" t="s">
        <v>261</v>
      </c>
      <c r="D287" s="58">
        <v>41</v>
      </c>
      <c r="E287" s="83">
        <v>0</v>
      </c>
      <c r="F287" s="83">
        <v>0</v>
      </c>
      <c r="G287" s="94">
        <v>100</v>
      </c>
      <c r="H287" s="83">
        <v>100</v>
      </c>
      <c r="I287" s="94">
        <v>100</v>
      </c>
      <c r="J287" s="94">
        <v>100</v>
      </c>
      <c r="K287" s="94">
        <v>100</v>
      </c>
    </row>
    <row r="288" spans="1:11" ht="16.5" thickTop="1" thickBot="1" x14ac:dyDescent="0.3">
      <c r="A288" s="20"/>
      <c r="B288" s="34"/>
      <c r="C288" s="19" t="s">
        <v>297</v>
      </c>
      <c r="D288" s="58">
        <v>41</v>
      </c>
      <c r="E288" s="83">
        <v>0</v>
      </c>
      <c r="F288" s="83">
        <v>0</v>
      </c>
      <c r="G288" s="94">
        <v>50</v>
      </c>
      <c r="H288" s="83">
        <v>50</v>
      </c>
      <c r="I288" s="94">
        <v>50</v>
      </c>
      <c r="J288" s="94">
        <v>50</v>
      </c>
      <c r="K288" s="94">
        <v>50</v>
      </c>
    </row>
    <row r="289" spans="1:11" ht="16.5" thickTop="1" thickBot="1" x14ac:dyDescent="0.3">
      <c r="A289" s="20"/>
      <c r="B289" s="34"/>
      <c r="C289" s="19" t="s">
        <v>234</v>
      </c>
      <c r="D289" s="58">
        <v>41</v>
      </c>
      <c r="E289" s="83">
        <v>0</v>
      </c>
      <c r="F289" s="83">
        <v>0</v>
      </c>
      <c r="G289" s="94">
        <v>300</v>
      </c>
      <c r="H289" s="83">
        <v>300</v>
      </c>
      <c r="I289" s="94">
        <v>300</v>
      </c>
      <c r="J289" s="94">
        <v>300</v>
      </c>
      <c r="K289" s="94">
        <v>300</v>
      </c>
    </row>
    <row r="290" spans="1:11" ht="16.5" thickTop="1" thickBot="1" x14ac:dyDescent="0.3">
      <c r="A290" s="20"/>
      <c r="B290" s="34" t="s">
        <v>120</v>
      </c>
      <c r="C290" s="19" t="s">
        <v>260</v>
      </c>
      <c r="D290" s="58">
        <v>41</v>
      </c>
      <c r="E290" s="83">
        <v>1209.58</v>
      </c>
      <c r="F290" s="83">
        <v>1186.6099999999999</v>
      </c>
      <c r="G290" s="94">
        <v>2120</v>
      </c>
      <c r="H290" s="83">
        <v>2120</v>
      </c>
      <c r="I290" s="94">
        <v>2200</v>
      </c>
      <c r="J290" s="94">
        <v>2200</v>
      </c>
      <c r="K290" s="94">
        <v>2200</v>
      </c>
    </row>
    <row r="291" spans="1:11" ht="16.5" thickTop="1" thickBot="1" x14ac:dyDescent="0.3">
      <c r="A291" s="20"/>
      <c r="B291" s="34" t="s">
        <v>123</v>
      </c>
      <c r="C291" s="19" t="s">
        <v>174</v>
      </c>
      <c r="D291" s="58">
        <v>41</v>
      </c>
      <c r="E291" s="83">
        <v>400</v>
      </c>
      <c r="F291" s="83">
        <v>735</v>
      </c>
      <c r="G291" s="94">
        <v>700</v>
      </c>
      <c r="H291" s="83">
        <v>1200</v>
      </c>
      <c r="I291" s="94">
        <v>1800</v>
      </c>
      <c r="J291" s="94">
        <v>1800</v>
      </c>
      <c r="K291" s="94">
        <v>1800</v>
      </c>
    </row>
    <row r="292" spans="1:11" ht="16.5" thickTop="1" thickBot="1" x14ac:dyDescent="0.3">
      <c r="A292" s="44" t="s">
        <v>199</v>
      </c>
      <c r="B292" s="51"/>
      <c r="C292" s="221" t="s">
        <v>200</v>
      </c>
      <c r="D292" s="222"/>
      <c r="E292" s="80">
        <v>53</v>
      </c>
      <c r="F292" s="80">
        <v>120</v>
      </c>
      <c r="G292" s="99">
        <v>100</v>
      </c>
      <c r="H292" s="80">
        <v>200</v>
      </c>
      <c r="I292" s="99">
        <v>200</v>
      </c>
      <c r="J292" s="99">
        <v>200</v>
      </c>
      <c r="K292" s="99">
        <v>200</v>
      </c>
    </row>
    <row r="293" spans="1:11" ht="16.5" thickTop="1" thickBot="1" x14ac:dyDescent="0.3">
      <c r="A293" s="52"/>
      <c r="B293" s="52"/>
      <c r="C293" s="53" t="s">
        <v>145</v>
      </c>
      <c r="D293" s="52">
        <v>41</v>
      </c>
      <c r="E293" s="81">
        <v>53</v>
      </c>
      <c r="F293" s="81">
        <v>120</v>
      </c>
      <c r="G293" s="100">
        <v>100</v>
      </c>
      <c r="H293" s="81">
        <v>200</v>
      </c>
      <c r="I293" s="100">
        <v>200</v>
      </c>
      <c r="J293" s="100">
        <v>200</v>
      </c>
      <c r="K293" s="100">
        <v>200</v>
      </c>
    </row>
    <row r="294" spans="1:11" s="5" customFormat="1" ht="16.5" thickTop="1" thickBot="1" x14ac:dyDescent="0.3">
      <c r="A294" s="15"/>
      <c r="B294" s="34" t="s">
        <v>103</v>
      </c>
      <c r="C294" s="14" t="s">
        <v>150</v>
      </c>
      <c r="D294" s="72">
        <v>41</v>
      </c>
      <c r="E294" s="84">
        <v>53</v>
      </c>
      <c r="F294" s="84">
        <v>120</v>
      </c>
      <c r="G294" s="101">
        <v>100</v>
      </c>
      <c r="H294" s="84">
        <v>200</v>
      </c>
      <c r="I294" s="101">
        <v>200</v>
      </c>
      <c r="J294" s="101">
        <v>200</v>
      </c>
      <c r="K294" s="101">
        <v>200</v>
      </c>
    </row>
    <row r="295" spans="1:11" ht="16.5" thickTop="1" thickBot="1" x14ac:dyDescent="0.3">
      <c r="A295" s="20"/>
      <c r="B295" s="68"/>
      <c r="C295" s="69" t="s">
        <v>261</v>
      </c>
      <c r="D295" s="58">
        <v>41</v>
      </c>
      <c r="E295" s="83">
        <v>53</v>
      </c>
      <c r="F295" s="83">
        <v>120</v>
      </c>
      <c r="G295" s="94">
        <v>100</v>
      </c>
      <c r="H295" s="83">
        <v>100</v>
      </c>
      <c r="I295" s="94">
        <v>100</v>
      </c>
      <c r="J295" s="94">
        <v>100</v>
      </c>
      <c r="K295" s="94">
        <v>100</v>
      </c>
    </row>
    <row r="296" spans="1:11" ht="16.5" thickTop="1" thickBot="1" x14ac:dyDescent="0.3">
      <c r="A296" s="20"/>
      <c r="B296" s="68"/>
      <c r="C296" s="69" t="s">
        <v>234</v>
      </c>
      <c r="D296" s="58">
        <v>41</v>
      </c>
      <c r="E296" s="83">
        <v>0</v>
      </c>
      <c r="F296" s="83">
        <v>0</v>
      </c>
      <c r="G296" s="94">
        <v>0</v>
      </c>
      <c r="H296" s="83">
        <v>100</v>
      </c>
      <c r="I296" s="94">
        <v>100</v>
      </c>
      <c r="J296" s="94">
        <v>100</v>
      </c>
      <c r="K296" s="94">
        <v>100</v>
      </c>
    </row>
    <row r="297" spans="1:11" ht="16.5" thickTop="1" thickBot="1" x14ac:dyDescent="0.3">
      <c r="A297" s="44" t="s">
        <v>311</v>
      </c>
      <c r="B297" s="51"/>
      <c r="C297" s="221" t="s">
        <v>312</v>
      </c>
      <c r="D297" s="222"/>
      <c r="E297" s="80">
        <v>0</v>
      </c>
      <c r="F297" s="80">
        <v>0</v>
      </c>
      <c r="G297" s="99">
        <v>300</v>
      </c>
      <c r="H297" s="80">
        <v>300</v>
      </c>
      <c r="I297" s="99">
        <v>300</v>
      </c>
      <c r="J297" s="99">
        <v>300</v>
      </c>
      <c r="K297" s="99">
        <v>300</v>
      </c>
    </row>
    <row r="298" spans="1:11" ht="16.5" thickTop="1" thickBot="1" x14ac:dyDescent="0.3">
      <c r="A298" s="52"/>
      <c r="B298" s="52"/>
      <c r="C298" s="53" t="s">
        <v>132</v>
      </c>
      <c r="D298" s="52">
        <v>41</v>
      </c>
      <c r="E298" s="81">
        <v>0</v>
      </c>
      <c r="F298" s="81">
        <v>0</v>
      </c>
      <c r="G298" s="100">
        <v>100</v>
      </c>
      <c r="H298" s="81">
        <v>100</v>
      </c>
      <c r="I298" s="100">
        <v>100</v>
      </c>
      <c r="J298" s="100">
        <v>100</v>
      </c>
      <c r="K298" s="100">
        <v>100</v>
      </c>
    </row>
    <row r="299" spans="1:11" ht="16.5" thickTop="1" thickBot="1" x14ac:dyDescent="0.3">
      <c r="A299" s="36"/>
      <c r="B299" s="34" t="s">
        <v>103</v>
      </c>
      <c r="C299" s="19" t="s">
        <v>231</v>
      </c>
      <c r="D299" s="58">
        <v>41</v>
      </c>
      <c r="E299" s="83">
        <v>0</v>
      </c>
      <c r="F299" s="83">
        <v>0</v>
      </c>
      <c r="G299" s="94">
        <v>100</v>
      </c>
      <c r="H299" s="83">
        <v>100</v>
      </c>
      <c r="I299" s="94">
        <v>100</v>
      </c>
      <c r="J299" s="94">
        <v>100</v>
      </c>
      <c r="K299" s="94">
        <v>100</v>
      </c>
    </row>
    <row r="300" spans="1:11" ht="16.5" thickTop="1" thickBot="1" x14ac:dyDescent="0.3">
      <c r="A300" s="52"/>
      <c r="B300" s="52"/>
      <c r="C300" s="53" t="s">
        <v>187</v>
      </c>
      <c r="D300" s="52">
        <v>41</v>
      </c>
      <c r="E300" s="81">
        <v>0</v>
      </c>
      <c r="F300" s="81">
        <v>0</v>
      </c>
      <c r="G300" s="100">
        <v>100</v>
      </c>
      <c r="H300" s="81">
        <v>100</v>
      </c>
      <c r="I300" s="100">
        <v>100</v>
      </c>
      <c r="J300" s="100">
        <v>100</v>
      </c>
      <c r="K300" s="100">
        <v>100</v>
      </c>
    </row>
    <row r="301" spans="1:11" s="40" customFormat="1" ht="16.5" thickTop="1" thickBot="1" x14ac:dyDescent="0.3">
      <c r="A301" s="37"/>
      <c r="B301" s="34" t="s">
        <v>105</v>
      </c>
      <c r="C301" s="19" t="s">
        <v>188</v>
      </c>
      <c r="D301" s="58">
        <v>41</v>
      </c>
      <c r="E301" s="83">
        <v>0</v>
      </c>
      <c r="F301" s="83">
        <v>0</v>
      </c>
      <c r="G301" s="94">
        <v>100</v>
      </c>
      <c r="H301" s="83">
        <v>100</v>
      </c>
      <c r="I301" s="94">
        <v>100</v>
      </c>
      <c r="J301" s="94">
        <v>100</v>
      </c>
      <c r="K301" s="94">
        <v>100</v>
      </c>
    </row>
    <row r="302" spans="1:11" ht="16.5" thickTop="1" thickBot="1" x14ac:dyDescent="0.3">
      <c r="A302" s="52"/>
      <c r="B302" s="52"/>
      <c r="C302" s="53" t="s">
        <v>145</v>
      </c>
      <c r="D302" s="52">
        <v>41</v>
      </c>
      <c r="E302" s="81">
        <v>0</v>
      </c>
      <c r="F302" s="81">
        <v>0</v>
      </c>
      <c r="G302" s="100">
        <v>100</v>
      </c>
      <c r="H302" s="81">
        <v>100</v>
      </c>
      <c r="I302" s="100">
        <v>100</v>
      </c>
      <c r="J302" s="100">
        <v>100</v>
      </c>
      <c r="K302" s="100">
        <v>100</v>
      </c>
    </row>
    <row r="303" spans="1:11" s="5" customFormat="1" ht="16.5" thickTop="1" thickBot="1" x14ac:dyDescent="0.3">
      <c r="A303" s="15"/>
      <c r="B303" s="34" t="s">
        <v>106</v>
      </c>
      <c r="C303" s="19" t="s">
        <v>428</v>
      </c>
      <c r="D303" s="34">
        <v>41</v>
      </c>
      <c r="E303" s="83">
        <v>0</v>
      </c>
      <c r="F303" s="83">
        <v>0</v>
      </c>
      <c r="G303" s="94">
        <v>100</v>
      </c>
      <c r="H303" s="83">
        <v>100</v>
      </c>
      <c r="I303" s="94">
        <v>100</v>
      </c>
      <c r="J303" s="94">
        <v>100</v>
      </c>
      <c r="K303" s="94">
        <v>100</v>
      </c>
    </row>
    <row r="304" spans="1:11" ht="16.5" thickTop="1" thickBot="1" x14ac:dyDescent="0.3">
      <c r="A304" s="44" t="s">
        <v>201</v>
      </c>
      <c r="B304" s="51"/>
      <c r="C304" s="221" t="s">
        <v>202</v>
      </c>
      <c r="D304" s="223"/>
      <c r="E304" s="80">
        <v>30.84</v>
      </c>
      <c r="F304" s="80">
        <v>48.59</v>
      </c>
      <c r="G304" s="99">
        <v>965</v>
      </c>
      <c r="H304" s="80">
        <f>H305+H311+H313</f>
        <v>965</v>
      </c>
      <c r="I304" s="99">
        <v>965</v>
      </c>
      <c r="J304" s="99">
        <v>965</v>
      </c>
      <c r="K304" s="99">
        <v>965</v>
      </c>
    </row>
    <row r="305" spans="1:11" ht="16.5" thickTop="1" thickBot="1" x14ac:dyDescent="0.3">
      <c r="A305" s="52"/>
      <c r="B305" s="52"/>
      <c r="C305" s="53" t="s">
        <v>132</v>
      </c>
      <c r="D305" s="52"/>
      <c r="E305" s="81">
        <v>30.84</v>
      </c>
      <c r="F305" s="81">
        <f>F306+F309+F310</f>
        <v>48.589999999999996</v>
      </c>
      <c r="G305" s="100">
        <v>305</v>
      </c>
      <c r="H305" s="81">
        <f>H306+H308+H309+H310</f>
        <v>305</v>
      </c>
      <c r="I305" s="100">
        <v>305</v>
      </c>
      <c r="J305" s="100">
        <v>305</v>
      </c>
      <c r="K305" s="100">
        <v>305</v>
      </c>
    </row>
    <row r="306" spans="1:11" s="5" customFormat="1" ht="16.5" thickTop="1" thickBot="1" x14ac:dyDescent="0.3">
      <c r="A306" s="15"/>
      <c r="B306" s="34" t="s">
        <v>103</v>
      </c>
      <c r="C306" s="14" t="s">
        <v>134</v>
      </c>
      <c r="D306" s="36">
        <v>111</v>
      </c>
      <c r="E306" s="84">
        <v>30.84</v>
      </c>
      <c r="F306" s="84">
        <v>30.81</v>
      </c>
      <c r="G306" s="101">
        <v>35</v>
      </c>
      <c r="H306" s="84">
        <v>35</v>
      </c>
      <c r="I306" s="101">
        <f>I307+I308+I309+I310</f>
        <v>305</v>
      </c>
      <c r="J306" s="101">
        <f>J307+J308+J309+J310</f>
        <v>305</v>
      </c>
      <c r="K306" s="101">
        <f>K307+K308+K309+K310</f>
        <v>305</v>
      </c>
    </row>
    <row r="307" spans="1:11" ht="16.5" thickTop="1" thickBot="1" x14ac:dyDescent="0.3">
      <c r="A307" s="20"/>
      <c r="B307" s="68"/>
      <c r="C307" s="69" t="s">
        <v>228</v>
      </c>
      <c r="D307" s="37">
        <v>111</v>
      </c>
      <c r="E307" s="83">
        <v>30.84</v>
      </c>
      <c r="F307" s="83">
        <v>30.81</v>
      </c>
      <c r="G307" s="94">
        <v>35</v>
      </c>
      <c r="H307" s="83">
        <v>35</v>
      </c>
      <c r="I307" s="94">
        <v>35</v>
      </c>
      <c r="J307" s="94">
        <v>35</v>
      </c>
      <c r="K307" s="94">
        <v>35</v>
      </c>
    </row>
    <row r="308" spans="1:11" ht="16.5" thickTop="1" thickBot="1" x14ac:dyDescent="0.3">
      <c r="A308" s="20"/>
      <c r="B308" s="68"/>
      <c r="C308" s="69" t="s">
        <v>267</v>
      </c>
      <c r="D308" s="58">
        <v>41</v>
      </c>
      <c r="E308" s="83">
        <v>0</v>
      </c>
      <c r="F308" s="83">
        <v>0</v>
      </c>
      <c r="G308" s="94">
        <v>130</v>
      </c>
      <c r="H308" s="83">
        <v>130</v>
      </c>
      <c r="I308" s="94">
        <v>130</v>
      </c>
      <c r="J308" s="94">
        <v>130</v>
      </c>
      <c r="K308" s="94">
        <v>130</v>
      </c>
    </row>
    <row r="309" spans="1:11" ht="16.5" thickTop="1" thickBot="1" x14ac:dyDescent="0.3">
      <c r="A309" s="20"/>
      <c r="B309" s="68"/>
      <c r="C309" s="69" t="s">
        <v>228</v>
      </c>
      <c r="D309" s="58">
        <v>41</v>
      </c>
      <c r="E309" s="83">
        <v>0</v>
      </c>
      <c r="F309" s="83">
        <v>5.18</v>
      </c>
      <c r="G309" s="94">
        <v>40</v>
      </c>
      <c r="H309" s="83">
        <v>40</v>
      </c>
      <c r="I309" s="94">
        <v>40</v>
      </c>
      <c r="J309" s="94">
        <v>40</v>
      </c>
      <c r="K309" s="94">
        <v>40</v>
      </c>
    </row>
    <row r="310" spans="1:11" ht="16.5" thickTop="1" thickBot="1" x14ac:dyDescent="0.3">
      <c r="A310" s="20"/>
      <c r="B310" s="68"/>
      <c r="C310" s="69" t="s">
        <v>231</v>
      </c>
      <c r="D310" s="58">
        <v>41</v>
      </c>
      <c r="E310" s="83">
        <v>0</v>
      </c>
      <c r="F310" s="83">
        <v>12.6</v>
      </c>
      <c r="G310" s="94">
        <v>100</v>
      </c>
      <c r="H310" s="83">
        <v>100</v>
      </c>
      <c r="I310" s="94">
        <v>100</v>
      </c>
      <c r="J310" s="94">
        <v>100</v>
      </c>
      <c r="K310" s="94">
        <v>100</v>
      </c>
    </row>
    <row r="311" spans="1:11" ht="16.5" thickTop="1" thickBot="1" x14ac:dyDescent="0.3">
      <c r="A311" s="52"/>
      <c r="B311" s="52"/>
      <c r="C311" s="53" t="s">
        <v>191</v>
      </c>
      <c r="D311" s="52"/>
      <c r="E311" s="81">
        <v>0</v>
      </c>
      <c r="F311" s="81">
        <v>0</v>
      </c>
      <c r="G311" s="100">
        <v>60</v>
      </c>
      <c r="H311" s="81">
        <v>60</v>
      </c>
      <c r="I311" s="100">
        <v>60</v>
      </c>
      <c r="J311" s="100">
        <v>60</v>
      </c>
      <c r="K311" s="100">
        <v>60</v>
      </c>
    </row>
    <row r="312" spans="1:11" ht="16.5" thickTop="1" thickBot="1" x14ac:dyDescent="0.3">
      <c r="A312" s="20"/>
      <c r="B312" s="68" t="s">
        <v>105</v>
      </c>
      <c r="C312" s="69" t="s">
        <v>192</v>
      </c>
      <c r="D312" s="70">
        <v>41</v>
      </c>
      <c r="E312" s="83">
        <v>0</v>
      </c>
      <c r="F312" s="83">
        <v>0</v>
      </c>
      <c r="G312" s="94">
        <v>60</v>
      </c>
      <c r="H312" s="83">
        <v>60</v>
      </c>
      <c r="I312" s="94">
        <v>60</v>
      </c>
      <c r="J312" s="94">
        <v>60</v>
      </c>
      <c r="K312" s="94">
        <v>60</v>
      </c>
    </row>
    <row r="313" spans="1:11" ht="16.5" thickTop="1" thickBot="1" x14ac:dyDescent="0.3">
      <c r="A313" s="52"/>
      <c r="B313" s="52"/>
      <c r="C313" s="53" t="s">
        <v>145</v>
      </c>
      <c r="D313" s="52">
        <v>41</v>
      </c>
      <c r="E313" s="81">
        <v>0</v>
      </c>
      <c r="F313" s="81">
        <v>0</v>
      </c>
      <c r="G313" s="100">
        <v>600</v>
      </c>
      <c r="H313" s="81">
        <v>600</v>
      </c>
      <c r="I313" s="100">
        <v>600</v>
      </c>
      <c r="J313" s="100">
        <v>600</v>
      </c>
      <c r="K313" s="100">
        <v>600</v>
      </c>
    </row>
    <row r="314" spans="1:11" s="40" customFormat="1" ht="16.5" thickTop="1" thickBot="1" x14ac:dyDescent="0.3">
      <c r="A314" s="20"/>
      <c r="B314" s="34" t="s">
        <v>106</v>
      </c>
      <c r="C314" s="19" t="s">
        <v>257</v>
      </c>
      <c r="D314" s="71">
        <v>41</v>
      </c>
      <c r="E314" s="83">
        <v>0</v>
      </c>
      <c r="F314" s="83">
        <v>0</v>
      </c>
      <c r="G314" s="94">
        <v>50</v>
      </c>
      <c r="H314" s="83">
        <v>50</v>
      </c>
      <c r="I314" s="94">
        <v>50</v>
      </c>
      <c r="J314" s="94">
        <v>50</v>
      </c>
      <c r="K314" s="94">
        <v>50</v>
      </c>
    </row>
    <row r="315" spans="1:11" ht="16.5" thickTop="1" thickBot="1" x14ac:dyDescent="0.3">
      <c r="A315" s="20"/>
      <c r="B315" s="68"/>
      <c r="C315" s="69" t="s">
        <v>258</v>
      </c>
      <c r="D315" s="58">
        <v>41</v>
      </c>
      <c r="E315" s="83">
        <v>0</v>
      </c>
      <c r="F315" s="83">
        <v>0</v>
      </c>
      <c r="G315" s="94">
        <v>50</v>
      </c>
      <c r="H315" s="83">
        <v>50</v>
      </c>
      <c r="I315" s="94">
        <v>50</v>
      </c>
      <c r="J315" s="94">
        <v>50</v>
      </c>
      <c r="K315" s="94">
        <v>50</v>
      </c>
    </row>
    <row r="316" spans="1:11" ht="16.5" thickTop="1" thickBot="1" x14ac:dyDescent="0.3">
      <c r="A316" s="20"/>
      <c r="B316" s="68"/>
      <c r="C316" s="69" t="s">
        <v>234</v>
      </c>
      <c r="D316" s="58">
        <v>41</v>
      </c>
      <c r="E316" s="83">
        <v>0</v>
      </c>
      <c r="F316" s="83">
        <v>0</v>
      </c>
      <c r="G316" s="94">
        <v>500</v>
      </c>
      <c r="H316" s="83">
        <v>500</v>
      </c>
      <c r="I316" s="94">
        <v>500</v>
      </c>
      <c r="J316" s="94">
        <v>500</v>
      </c>
      <c r="K316" s="94">
        <v>500</v>
      </c>
    </row>
    <row r="317" spans="1:11" ht="16.5" thickTop="1" thickBot="1" x14ac:dyDescent="0.3">
      <c r="A317" s="44" t="s">
        <v>298</v>
      </c>
      <c r="B317" s="51"/>
      <c r="C317" s="221" t="s">
        <v>299</v>
      </c>
      <c r="D317" s="222"/>
      <c r="E317" s="80">
        <v>0</v>
      </c>
      <c r="F317" s="80">
        <v>0</v>
      </c>
      <c r="G317" s="99">
        <v>30</v>
      </c>
      <c r="H317" s="80">
        <v>30</v>
      </c>
      <c r="I317" s="99">
        <v>50</v>
      </c>
      <c r="J317" s="99">
        <v>50</v>
      </c>
      <c r="K317" s="99">
        <v>50</v>
      </c>
    </row>
    <row r="318" spans="1:11" ht="16.5" thickTop="1" thickBot="1" x14ac:dyDescent="0.3">
      <c r="A318" s="52"/>
      <c r="B318" s="52"/>
      <c r="C318" s="53" t="s">
        <v>145</v>
      </c>
      <c r="D318" s="52">
        <v>41</v>
      </c>
      <c r="E318" s="81">
        <v>0</v>
      </c>
      <c r="F318" s="81">
        <v>0</v>
      </c>
      <c r="G318" s="100">
        <v>30</v>
      </c>
      <c r="H318" s="81">
        <v>30</v>
      </c>
      <c r="I318" s="100">
        <v>50</v>
      </c>
      <c r="J318" s="100">
        <v>50</v>
      </c>
      <c r="K318" s="100">
        <v>50</v>
      </c>
    </row>
    <row r="319" spans="1:11" ht="16.5" thickTop="1" thickBot="1" x14ac:dyDescent="0.3">
      <c r="A319" s="20"/>
      <c r="B319" s="34" t="s">
        <v>103</v>
      </c>
      <c r="C319" s="19" t="s">
        <v>278</v>
      </c>
      <c r="D319" s="58">
        <v>41</v>
      </c>
      <c r="E319" s="83">
        <v>0</v>
      </c>
      <c r="F319" s="83">
        <v>0</v>
      </c>
      <c r="G319" s="94">
        <v>30</v>
      </c>
      <c r="H319" s="83">
        <v>30</v>
      </c>
      <c r="I319" s="94">
        <v>50</v>
      </c>
      <c r="J319" s="94">
        <v>50</v>
      </c>
      <c r="K319" s="94">
        <v>50</v>
      </c>
    </row>
    <row r="320" spans="1:11" ht="16.5" thickTop="1" thickBot="1" x14ac:dyDescent="0.3">
      <c r="A320" s="44" t="s">
        <v>203</v>
      </c>
      <c r="B320" s="51"/>
      <c r="C320" s="221" t="s">
        <v>204</v>
      </c>
      <c r="D320" s="222"/>
      <c r="E320" s="80">
        <v>1040.51</v>
      </c>
      <c r="F320" s="80">
        <f>F321+F329+F333+F338</f>
        <v>2575.04</v>
      </c>
      <c r="G320" s="99">
        <v>2055</v>
      </c>
      <c r="H320" s="80">
        <f>H321+H329+H333+H336+H338</f>
        <v>2655</v>
      </c>
      <c r="I320" s="99">
        <f>I321+I329+I333+I336+I338</f>
        <v>3400</v>
      </c>
      <c r="J320" s="99">
        <f>J321+J329+J333+J336+J338</f>
        <v>3400</v>
      </c>
      <c r="K320" s="99">
        <f>K321+K329+K333+K336+K338</f>
        <v>3400</v>
      </c>
    </row>
    <row r="321" spans="1:11" ht="16.5" thickTop="1" thickBot="1" x14ac:dyDescent="0.3">
      <c r="A321" s="52"/>
      <c r="B321" s="52"/>
      <c r="C321" s="53" t="s">
        <v>104</v>
      </c>
      <c r="D321" s="52">
        <v>41</v>
      </c>
      <c r="E321" s="81">
        <v>6</v>
      </c>
      <c r="F321" s="81">
        <f>F323+F325+F326+F327+F328</f>
        <v>374.91999999999996</v>
      </c>
      <c r="G321" s="100">
        <v>155</v>
      </c>
      <c r="H321" s="81">
        <f>H322+H324+H325+H326+H327+H328</f>
        <v>255</v>
      </c>
      <c r="I321" s="100">
        <f>I322+I324+I325+I326+I327+I328</f>
        <v>500</v>
      </c>
      <c r="J321" s="100">
        <f>J322+J324+J325+J326+J327+J328</f>
        <v>500</v>
      </c>
      <c r="K321" s="100">
        <f>K322+K324+K325+K326+K327+K328</f>
        <v>500</v>
      </c>
    </row>
    <row r="322" spans="1:11" s="73" customFormat="1" ht="16.5" thickTop="1" thickBot="1" x14ac:dyDescent="0.3">
      <c r="A322" s="62"/>
      <c r="B322" s="59" t="s">
        <v>103</v>
      </c>
      <c r="C322" s="61" t="s">
        <v>429</v>
      </c>
      <c r="D322" s="62">
        <v>41</v>
      </c>
      <c r="E322" s="85">
        <v>0</v>
      </c>
      <c r="F322" s="85">
        <v>0</v>
      </c>
      <c r="G322" s="102">
        <v>0</v>
      </c>
      <c r="H322" s="85">
        <v>100</v>
      </c>
      <c r="I322" s="102">
        <v>100</v>
      </c>
      <c r="J322" s="102">
        <v>100</v>
      </c>
      <c r="K322" s="102">
        <v>100</v>
      </c>
    </row>
    <row r="323" spans="1:11" s="60" customFormat="1" ht="16.5" thickTop="1" thickBot="1" x14ac:dyDescent="0.3">
      <c r="A323" s="59"/>
      <c r="B323" s="59" t="s">
        <v>105</v>
      </c>
      <c r="C323" s="61" t="s">
        <v>109</v>
      </c>
      <c r="D323" s="62">
        <v>41</v>
      </c>
      <c r="E323" s="85">
        <v>0</v>
      </c>
      <c r="F323" s="85">
        <v>113.6</v>
      </c>
      <c r="G323" s="102">
        <v>100</v>
      </c>
      <c r="H323" s="85">
        <v>0</v>
      </c>
      <c r="I323" s="102">
        <v>0</v>
      </c>
      <c r="J323" s="102">
        <v>0</v>
      </c>
      <c r="K323" s="102">
        <v>0</v>
      </c>
    </row>
    <row r="324" spans="1:11" s="60" customFormat="1" ht="16.5" thickTop="1" thickBot="1" x14ac:dyDescent="0.3">
      <c r="A324" s="59"/>
      <c r="B324" s="59" t="s">
        <v>106</v>
      </c>
      <c r="C324" s="61" t="s">
        <v>430</v>
      </c>
      <c r="D324" s="62">
        <v>41</v>
      </c>
      <c r="E324" s="85">
        <v>0</v>
      </c>
      <c r="F324" s="85">
        <v>0</v>
      </c>
      <c r="G324" s="102">
        <v>0</v>
      </c>
      <c r="H324" s="85">
        <v>100</v>
      </c>
      <c r="I324" s="102">
        <v>150</v>
      </c>
      <c r="J324" s="102">
        <v>150</v>
      </c>
      <c r="K324" s="102">
        <v>150</v>
      </c>
    </row>
    <row r="325" spans="1:11" ht="16.5" thickTop="1" thickBot="1" x14ac:dyDescent="0.3">
      <c r="A325" s="20"/>
      <c r="B325" s="34" t="s">
        <v>110</v>
      </c>
      <c r="C325" s="19" t="s">
        <v>113</v>
      </c>
      <c r="D325" s="58">
        <v>41</v>
      </c>
      <c r="E325" s="83">
        <v>0</v>
      </c>
      <c r="F325" s="83">
        <v>159.04</v>
      </c>
      <c r="G325" s="94">
        <v>15</v>
      </c>
      <c r="H325" s="83">
        <v>15</v>
      </c>
      <c r="I325" s="94">
        <v>100</v>
      </c>
      <c r="J325" s="94">
        <v>100</v>
      </c>
      <c r="K325" s="94">
        <v>100</v>
      </c>
    </row>
    <row r="326" spans="1:11" ht="16.5" thickTop="1" thickBot="1" x14ac:dyDescent="0.3">
      <c r="A326" s="20"/>
      <c r="B326" s="34" t="s">
        <v>112</v>
      </c>
      <c r="C326" s="19" t="s">
        <v>115</v>
      </c>
      <c r="D326" s="58">
        <v>41</v>
      </c>
      <c r="E326" s="83">
        <v>6</v>
      </c>
      <c r="F326" s="83">
        <v>14.28</v>
      </c>
      <c r="G326" s="94">
        <v>30</v>
      </c>
      <c r="H326" s="83">
        <v>30</v>
      </c>
      <c r="I326" s="94">
        <v>50</v>
      </c>
      <c r="J326" s="94">
        <v>50</v>
      </c>
      <c r="K326" s="94">
        <v>50</v>
      </c>
    </row>
    <row r="327" spans="1:11" ht="16.5" thickTop="1" thickBot="1" x14ac:dyDescent="0.3">
      <c r="A327" s="20"/>
      <c r="B327" s="34" t="s">
        <v>114</v>
      </c>
      <c r="C327" s="19" t="s">
        <v>117</v>
      </c>
      <c r="D327" s="58">
        <v>41</v>
      </c>
      <c r="E327" s="83">
        <v>0</v>
      </c>
      <c r="F327" s="83">
        <v>34.08</v>
      </c>
      <c r="G327" s="94">
        <v>5</v>
      </c>
      <c r="H327" s="83">
        <v>5</v>
      </c>
      <c r="I327" s="94">
        <v>50</v>
      </c>
      <c r="J327" s="94">
        <v>50</v>
      </c>
      <c r="K327" s="94">
        <v>50</v>
      </c>
    </row>
    <row r="328" spans="1:11" ht="16.5" thickTop="1" thickBot="1" x14ac:dyDescent="0.3">
      <c r="A328" s="20"/>
      <c r="B328" s="34" t="s">
        <v>116</v>
      </c>
      <c r="C328" s="19" t="s">
        <v>121</v>
      </c>
      <c r="D328" s="58">
        <v>41</v>
      </c>
      <c r="E328" s="83">
        <v>0</v>
      </c>
      <c r="F328" s="83">
        <v>53.92</v>
      </c>
      <c r="G328" s="94">
        <v>5</v>
      </c>
      <c r="H328" s="83">
        <v>5</v>
      </c>
      <c r="I328" s="94">
        <v>50</v>
      </c>
      <c r="J328" s="94">
        <v>50</v>
      </c>
      <c r="K328" s="94">
        <v>50</v>
      </c>
    </row>
    <row r="329" spans="1:11" ht="16.5" thickTop="1" thickBot="1" x14ac:dyDescent="0.3">
      <c r="A329" s="52"/>
      <c r="B329" s="52"/>
      <c r="C329" s="53" t="s">
        <v>132</v>
      </c>
      <c r="D329" s="52">
        <v>41</v>
      </c>
      <c r="E329" s="81">
        <v>174</v>
      </c>
      <c r="F329" s="81">
        <f>F331+F332</f>
        <v>96.12</v>
      </c>
      <c r="G329" s="100">
        <v>400</v>
      </c>
      <c r="H329" s="81">
        <v>400</v>
      </c>
      <c r="I329" s="100">
        <v>400</v>
      </c>
      <c r="J329" s="100">
        <v>400</v>
      </c>
      <c r="K329" s="100">
        <v>400</v>
      </c>
    </row>
    <row r="330" spans="1:11" s="60" customFormat="1" ht="16.5" thickTop="1" thickBot="1" x14ac:dyDescent="0.3">
      <c r="A330" s="59"/>
      <c r="B330" s="59" t="s">
        <v>118</v>
      </c>
      <c r="C330" s="61" t="s">
        <v>198</v>
      </c>
      <c r="D330" s="62">
        <v>41</v>
      </c>
      <c r="E330" s="85">
        <v>0</v>
      </c>
      <c r="F330" s="85">
        <v>0</v>
      </c>
      <c r="G330" s="102">
        <v>50</v>
      </c>
      <c r="H330" s="85">
        <v>50</v>
      </c>
      <c r="I330" s="102">
        <v>50</v>
      </c>
      <c r="J330" s="102">
        <v>50</v>
      </c>
      <c r="K330" s="102">
        <v>50</v>
      </c>
    </row>
    <row r="331" spans="1:11" s="40" customFormat="1" ht="16.5" thickTop="1" thickBot="1" x14ac:dyDescent="0.3">
      <c r="A331" s="20"/>
      <c r="B331" s="34" t="s">
        <v>120</v>
      </c>
      <c r="C331" s="19" t="s">
        <v>231</v>
      </c>
      <c r="D331" s="58">
        <v>41</v>
      </c>
      <c r="E331" s="83">
        <v>174</v>
      </c>
      <c r="F331" s="83">
        <v>96.12</v>
      </c>
      <c r="G331" s="94">
        <v>250</v>
      </c>
      <c r="H331" s="83">
        <v>250</v>
      </c>
      <c r="I331" s="94">
        <v>250</v>
      </c>
      <c r="J331" s="94">
        <v>250</v>
      </c>
      <c r="K331" s="94">
        <v>250</v>
      </c>
    </row>
    <row r="332" spans="1:11" ht="16.5" thickTop="1" thickBot="1" x14ac:dyDescent="0.3">
      <c r="A332" s="20"/>
      <c r="B332" s="34" t="s">
        <v>123</v>
      </c>
      <c r="C332" s="19" t="s">
        <v>270</v>
      </c>
      <c r="D332" s="58">
        <v>41</v>
      </c>
      <c r="E332" s="83">
        <v>0</v>
      </c>
      <c r="F332" s="83">
        <v>0</v>
      </c>
      <c r="G332" s="94">
        <v>100</v>
      </c>
      <c r="H332" s="83">
        <v>100</v>
      </c>
      <c r="I332" s="94">
        <v>100</v>
      </c>
      <c r="J332" s="94">
        <v>100</v>
      </c>
      <c r="K332" s="94">
        <v>100</v>
      </c>
    </row>
    <row r="333" spans="1:11" s="5" customFormat="1" ht="16.5" thickTop="1" thickBot="1" x14ac:dyDescent="0.3">
      <c r="A333" s="52"/>
      <c r="B333" s="52"/>
      <c r="C333" s="53" t="s">
        <v>191</v>
      </c>
      <c r="D333" s="52">
        <v>41</v>
      </c>
      <c r="E333" s="81">
        <f>E334+E335</f>
        <v>107.50999999999999</v>
      </c>
      <c r="F333" s="81">
        <f>F334+F335</f>
        <v>303</v>
      </c>
      <c r="G333" s="100">
        <v>400</v>
      </c>
      <c r="H333" s="81">
        <v>700</v>
      </c>
      <c r="I333" s="100">
        <v>700</v>
      </c>
      <c r="J333" s="100">
        <v>700</v>
      </c>
      <c r="K333" s="100">
        <v>700</v>
      </c>
    </row>
    <row r="334" spans="1:11" ht="16.5" thickTop="1" thickBot="1" x14ac:dyDescent="0.3">
      <c r="A334" s="20"/>
      <c r="B334" s="34" t="s">
        <v>126</v>
      </c>
      <c r="C334" s="19" t="s">
        <v>192</v>
      </c>
      <c r="D334" s="58">
        <v>41</v>
      </c>
      <c r="E334" s="89">
        <v>46.85</v>
      </c>
      <c r="F334" s="89">
        <v>54.33</v>
      </c>
      <c r="G334" s="94">
        <v>100</v>
      </c>
      <c r="H334" s="83">
        <v>100</v>
      </c>
      <c r="I334" s="94">
        <v>100</v>
      </c>
      <c r="J334" s="94">
        <v>100</v>
      </c>
      <c r="K334" s="94">
        <v>100</v>
      </c>
    </row>
    <row r="335" spans="1:11" ht="16.5" thickTop="1" thickBot="1" x14ac:dyDescent="0.3">
      <c r="A335" s="20"/>
      <c r="B335" s="34" t="s">
        <v>128</v>
      </c>
      <c r="C335" s="19" t="s">
        <v>193</v>
      </c>
      <c r="D335" s="58">
        <v>41</v>
      </c>
      <c r="E335" s="89">
        <v>60.66</v>
      </c>
      <c r="F335" s="89">
        <v>248.67</v>
      </c>
      <c r="G335" s="94">
        <v>300</v>
      </c>
      <c r="H335" s="83">
        <v>600</v>
      </c>
      <c r="I335" s="94">
        <v>600</v>
      </c>
      <c r="J335" s="94">
        <v>600</v>
      </c>
      <c r="K335" s="94">
        <v>600</v>
      </c>
    </row>
    <row r="336" spans="1:11" s="5" customFormat="1" ht="16.5" thickTop="1" thickBot="1" x14ac:dyDescent="0.3">
      <c r="A336" s="52"/>
      <c r="B336" s="52"/>
      <c r="C336" s="53" t="s">
        <v>187</v>
      </c>
      <c r="D336" s="52">
        <v>41</v>
      </c>
      <c r="E336" s="81">
        <v>0</v>
      </c>
      <c r="F336" s="81">
        <v>0</v>
      </c>
      <c r="G336" s="100">
        <v>50</v>
      </c>
      <c r="H336" s="81">
        <v>250</v>
      </c>
      <c r="I336" s="100">
        <v>250</v>
      </c>
      <c r="J336" s="100">
        <v>250</v>
      </c>
      <c r="K336" s="100">
        <v>250</v>
      </c>
    </row>
    <row r="337" spans="1:11" ht="16.5" thickTop="1" thickBot="1" x14ac:dyDescent="0.3">
      <c r="A337" s="20"/>
      <c r="B337" s="34"/>
      <c r="C337" s="19" t="s">
        <v>273</v>
      </c>
      <c r="D337" s="58">
        <v>41</v>
      </c>
      <c r="E337" s="83">
        <v>0</v>
      </c>
      <c r="F337" s="83">
        <v>0</v>
      </c>
      <c r="G337" s="94">
        <v>50</v>
      </c>
      <c r="H337" s="83">
        <v>250</v>
      </c>
      <c r="I337" s="94">
        <v>250</v>
      </c>
      <c r="J337" s="94">
        <v>250</v>
      </c>
      <c r="K337" s="94">
        <v>250</v>
      </c>
    </row>
    <row r="338" spans="1:11" s="5" customFormat="1" ht="16.5" thickTop="1" thickBot="1" x14ac:dyDescent="0.3">
      <c r="A338" s="52"/>
      <c r="B338" s="52"/>
      <c r="C338" s="53" t="s">
        <v>145</v>
      </c>
      <c r="D338" s="52">
        <v>41</v>
      </c>
      <c r="E338" s="81">
        <v>753</v>
      </c>
      <c r="F338" s="81">
        <v>1801</v>
      </c>
      <c r="G338" s="100">
        <v>1050</v>
      </c>
      <c r="H338" s="81">
        <v>1050</v>
      </c>
      <c r="I338" s="100">
        <v>1550</v>
      </c>
      <c r="J338" s="100">
        <v>1550</v>
      </c>
      <c r="K338" s="100">
        <v>1550</v>
      </c>
    </row>
    <row r="339" spans="1:11" s="60" customFormat="1" ht="16.5" thickTop="1" thickBot="1" x14ac:dyDescent="0.3">
      <c r="A339" s="59"/>
      <c r="B339" s="59"/>
      <c r="C339" s="61" t="s">
        <v>234</v>
      </c>
      <c r="D339" s="62">
        <v>41</v>
      </c>
      <c r="E339" s="85">
        <v>0</v>
      </c>
      <c r="F339" s="85">
        <v>0</v>
      </c>
      <c r="G339" s="102">
        <v>50</v>
      </c>
      <c r="H339" s="85">
        <v>50</v>
      </c>
      <c r="I339" s="102">
        <v>50</v>
      </c>
      <c r="J339" s="102">
        <v>50</v>
      </c>
      <c r="K339" s="102">
        <v>50</v>
      </c>
    </row>
    <row r="340" spans="1:11" ht="16.5" thickTop="1" thickBot="1" x14ac:dyDescent="0.3">
      <c r="A340" s="20"/>
      <c r="B340" s="34"/>
      <c r="C340" s="19" t="s">
        <v>174</v>
      </c>
      <c r="D340" s="58">
        <v>41</v>
      </c>
      <c r="E340" s="83">
        <v>753</v>
      </c>
      <c r="F340" s="83">
        <v>1801</v>
      </c>
      <c r="G340" s="94">
        <v>1000</v>
      </c>
      <c r="H340" s="83">
        <v>1000</v>
      </c>
      <c r="I340" s="94">
        <v>1500</v>
      </c>
      <c r="J340" s="94">
        <v>1500</v>
      </c>
      <c r="K340" s="94">
        <v>1500</v>
      </c>
    </row>
    <row r="341" spans="1:11" s="5" customFormat="1" ht="16.5" thickTop="1" thickBot="1" x14ac:dyDescent="0.3">
      <c r="A341" s="44" t="s">
        <v>262</v>
      </c>
      <c r="B341" s="51"/>
      <c r="C341" s="221" t="s">
        <v>263</v>
      </c>
      <c r="D341" s="222"/>
      <c r="E341" s="80">
        <v>67.22</v>
      </c>
      <c r="F341" s="80">
        <v>0</v>
      </c>
      <c r="G341" s="99">
        <v>230</v>
      </c>
      <c r="H341" s="80">
        <v>230</v>
      </c>
      <c r="I341" s="99">
        <v>230</v>
      </c>
      <c r="J341" s="99">
        <v>230</v>
      </c>
      <c r="K341" s="99">
        <v>230</v>
      </c>
    </row>
    <row r="342" spans="1:11" s="5" customFormat="1" ht="16.5" thickTop="1" thickBot="1" x14ac:dyDescent="0.3">
      <c r="A342" s="52"/>
      <c r="B342" s="52"/>
      <c r="C342" s="53" t="s">
        <v>132</v>
      </c>
      <c r="D342" s="52">
        <v>41</v>
      </c>
      <c r="E342" s="81">
        <v>67.22</v>
      </c>
      <c r="F342" s="81">
        <v>0</v>
      </c>
      <c r="G342" s="100">
        <v>200</v>
      </c>
      <c r="H342" s="81">
        <v>200</v>
      </c>
      <c r="I342" s="100">
        <v>200</v>
      </c>
      <c r="J342" s="100">
        <v>200</v>
      </c>
      <c r="K342" s="100">
        <v>200</v>
      </c>
    </row>
    <row r="343" spans="1:11" ht="16.5" thickTop="1" thickBot="1" x14ac:dyDescent="0.3">
      <c r="A343" s="20"/>
      <c r="B343" s="34" t="s">
        <v>103</v>
      </c>
      <c r="C343" s="19" t="s">
        <v>231</v>
      </c>
      <c r="D343" s="58">
        <v>41</v>
      </c>
      <c r="E343" s="89">
        <v>67.22</v>
      </c>
      <c r="F343" s="89">
        <v>0</v>
      </c>
      <c r="G343" s="94">
        <v>200</v>
      </c>
      <c r="H343" s="83">
        <v>200</v>
      </c>
      <c r="I343" s="94">
        <v>200</v>
      </c>
      <c r="J343" s="94">
        <v>200</v>
      </c>
      <c r="K343" s="94">
        <v>200</v>
      </c>
    </row>
    <row r="344" spans="1:11" s="5" customFormat="1" ht="16.5" thickTop="1" thickBot="1" x14ac:dyDescent="0.3">
      <c r="A344" s="52"/>
      <c r="B344" s="52"/>
      <c r="C344" s="53" t="s">
        <v>145</v>
      </c>
      <c r="D344" s="52">
        <v>41</v>
      </c>
      <c r="E344" s="81">
        <v>0</v>
      </c>
      <c r="F344" s="81">
        <v>0</v>
      </c>
      <c r="G344" s="100">
        <v>30</v>
      </c>
      <c r="H344" s="81">
        <v>30</v>
      </c>
      <c r="I344" s="100">
        <v>30</v>
      </c>
      <c r="J344" s="100">
        <v>30</v>
      </c>
      <c r="K344" s="100">
        <v>30</v>
      </c>
    </row>
    <row r="345" spans="1:11" ht="16.5" thickTop="1" thickBot="1" x14ac:dyDescent="0.3">
      <c r="A345" s="20"/>
      <c r="B345" s="34" t="s">
        <v>105</v>
      </c>
      <c r="C345" s="19" t="s">
        <v>150</v>
      </c>
      <c r="D345" s="58">
        <v>41</v>
      </c>
      <c r="E345" s="83">
        <v>0</v>
      </c>
      <c r="F345" s="83">
        <v>0</v>
      </c>
      <c r="G345" s="94">
        <v>30</v>
      </c>
      <c r="H345" s="83">
        <v>30</v>
      </c>
      <c r="I345" s="94">
        <v>30</v>
      </c>
      <c r="J345" s="94">
        <v>30</v>
      </c>
      <c r="K345" s="94">
        <v>30</v>
      </c>
    </row>
    <row r="346" spans="1:11" s="5" customFormat="1" ht="16.5" thickTop="1" thickBot="1" x14ac:dyDescent="0.3">
      <c r="A346" s="44" t="s">
        <v>206</v>
      </c>
      <c r="B346" s="51"/>
      <c r="C346" s="221" t="s">
        <v>207</v>
      </c>
      <c r="D346" s="222"/>
      <c r="E346" s="80">
        <v>1650.27</v>
      </c>
      <c r="F346" s="80">
        <f>F347+F352+F354</f>
        <v>2021.54</v>
      </c>
      <c r="G346" s="99">
        <v>2750</v>
      </c>
      <c r="H346" s="80">
        <f>H347+H350+H352+H354</f>
        <v>3700</v>
      </c>
      <c r="I346" s="99">
        <v>3700</v>
      </c>
      <c r="J346" s="99">
        <v>3700</v>
      </c>
      <c r="K346" s="99">
        <v>3700</v>
      </c>
    </row>
    <row r="347" spans="1:11" s="5" customFormat="1" ht="16.5" thickTop="1" thickBot="1" x14ac:dyDescent="0.3">
      <c r="A347" s="52"/>
      <c r="B347" s="52"/>
      <c r="C347" s="53" t="s">
        <v>125</v>
      </c>
      <c r="D347" s="52">
        <v>41</v>
      </c>
      <c r="E347" s="81">
        <v>1650.27</v>
      </c>
      <c r="F347" s="81">
        <v>1693.34</v>
      </c>
      <c r="G347" s="100">
        <v>2500</v>
      </c>
      <c r="H347" s="81">
        <v>2500</v>
      </c>
      <c r="I347" s="100">
        <v>2500</v>
      </c>
      <c r="J347" s="100">
        <v>2500</v>
      </c>
      <c r="K347" s="100">
        <v>2500</v>
      </c>
    </row>
    <row r="348" spans="1:11" s="5" customFormat="1" ht="16.5" thickTop="1" thickBot="1" x14ac:dyDescent="0.3">
      <c r="A348" s="15"/>
      <c r="B348" s="34" t="s">
        <v>103</v>
      </c>
      <c r="C348" s="14" t="s">
        <v>127</v>
      </c>
      <c r="D348" s="34">
        <v>41</v>
      </c>
      <c r="E348" s="90">
        <v>1650.27</v>
      </c>
      <c r="F348" s="90">
        <v>1693.34</v>
      </c>
      <c r="G348" s="101">
        <v>2500</v>
      </c>
      <c r="H348" s="84">
        <v>2500</v>
      </c>
      <c r="I348" s="101">
        <v>2500</v>
      </c>
      <c r="J348" s="101">
        <v>2500</v>
      </c>
      <c r="K348" s="101">
        <v>2500</v>
      </c>
    </row>
    <row r="349" spans="1:11" ht="16.5" thickTop="1" thickBot="1" x14ac:dyDescent="0.3">
      <c r="A349" s="20"/>
      <c r="B349" s="68"/>
      <c r="C349" s="69" t="s">
        <v>221</v>
      </c>
      <c r="D349" s="58">
        <v>41</v>
      </c>
      <c r="E349" s="89">
        <v>1650.27</v>
      </c>
      <c r="F349" s="89">
        <v>1693.34</v>
      </c>
      <c r="G349" s="94">
        <v>2500</v>
      </c>
      <c r="H349" s="83">
        <v>2500</v>
      </c>
      <c r="I349" s="94">
        <v>2500</v>
      </c>
      <c r="J349" s="94">
        <v>2500</v>
      </c>
      <c r="K349" s="94">
        <v>2500</v>
      </c>
    </row>
    <row r="350" spans="1:11" s="5" customFormat="1" ht="16.5" thickTop="1" thickBot="1" x14ac:dyDescent="0.3">
      <c r="A350" s="52"/>
      <c r="B350" s="52"/>
      <c r="C350" s="92" t="s">
        <v>132</v>
      </c>
      <c r="D350" s="52">
        <v>41</v>
      </c>
      <c r="E350" s="81">
        <v>0</v>
      </c>
      <c r="F350" s="81">
        <v>0</v>
      </c>
      <c r="G350" s="100">
        <v>50</v>
      </c>
      <c r="H350" s="81">
        <v>500</v>
      </c>
      <c r="I350" s="100">
        <v>500</v>
      </c>
      <c r="J350" s="100">
        <v>500</v>
      </c>
      <c r="K350" s="100">
        <v>500</v>
      </c>
    </row>
    <row r="351" spans="1:11" ht="16.5" thickTop="1" thickBot="1" x14ac:dyDescent="0.3">
      <c r="A351" s="20"/>
      <c r="B351" s="68" t="s">
        <v>105</v>
      </c>
      <c r="C351" s="69" t="s">
        <v>231</v>
      </c>
      <c r="D351" s="58">
        <v>41</v>
      </c>
      <c r="E351" s="83">
        <v>0</v>
      </c>
      <c r="F351" s="83">
        <v>0</v>
      </c>
      <c r="G351" s="94">
        <v>50</v>
      </c>
      <c r="H351" s="83">
        <v>500</v>
      </c>
      <c r="I351" s="94">
        <v>500</v>
      </c>
      <c r="J351" s="94">
        <v>500</v>
      </c>
      <c r="K351" s="94">
        <v>500</v>
      </c>
    </row>
    <row r="352" spans="1:11" s="5" customFormat="1" ht="16.5" thickTop="1" thickBot="1" x14ac:dyDescent="0.3">
      <c r="A352" s="52"/>
      <c r="B352" s="52"/>
      <c r="C352" s="53" t="s">
        <v>187</v>
      </c>
      <c r="D352" s="52">
        <v>41</v>
      </c>
      <c r="E352" s="81">
        <v>0</v>
      </c>
      <c r="F352" s="81">
        <v>28.2</v>
      </c>
      <c r="G352" s="100">
        <v>200</v>
      </c>
      <c r="H352" s="81">
        <v>200</v>
      </c>
      <c r="I352" s="100">
        <v>200</v>
      </c>
      <c r="J352" s="100">
        <v>200</v>
      </c>
      <c r="K352" s="100">
        <v>200</v>
      </c>
    </row>
    <row r="353" spans="1:11" ht="16.5" thickTop="1" thickBot="1" x14ac:dyDescent="0.3">
      <c r="A353" s="20"/>
      <c r="B353" s="68" t="s">
        <v>106</v>
      </c>
      <c r="C353" s="69" t="s">
        <v>188</v>
      </c>
      <c r="D353" s="58">
        <v>41</v>
      </c>
      <c r="E353" s="83">
        <v>0</v>
      </c>
      <c r="F353" s="83">
        <v>28.2</v>
      </c>
      <c r="G353" s="94">
        <v>200</v>
      </c>
      <c r="H353" s="83">
        <v>200</v>
      </c>
      <c r="I353" s="94">
        <v>200</v>
      </c>
      <c r="J353" s="94">
        <v>200</v>
      </c>
      <c r="K353" s="94">
        <v>200</v>
      </c>
    </row>
    <row r="354" spans="1:11" ht="16.5" thickTop="1" thickBot="1" x14ac:dyDescent="0.3">
      <c r="A354" s="52"/>
      <c r="B354" s="52"/>
      <c r="C354" s="53" t="s">
        <v>145</v>
      </c>
      <c r="D354" s="52">
        <v>41</v>
      </c>
      <c r="E354" s="81">
        <v>0</v>
      </c>
      <c r="F354" s="81">
        <v>300</v>
      </c>
      <c r="G354" s="100">
        <v>0</v>
      </c>
      <c r="H354" s="81">
        <v>500</v>
      </c>
      <c r="I354" s="100">
        <v>500</v>
      </c>
      <c r="J354" s="100">
        <v>500</v>
      </c>
      <c r="K354" s="100">
        <v>500</v>
      </c>
    </row>
    <row r="355" spans="1:11" ht="16.5" thickTop="1" thickBot="1" x14ac:dyDescent="0.3">
      <c r="A355" s="20"/>
      <c r="B355" s="68" t="s">
        <v>110</v>
      </c>
      <c r="C355" s="69" t="s">
        <v>371</v>
      </c>
      <c r="D355" s="70">
        <v>41</v>
      </c>
      <c r="E355" s="83">
        <v>0</v>
      </c>
      <c r="F355" s="83">
        <v>300</v>
      </c>
      <c r="G355" s="94">
        <v>0</v>
      </c>
      <c r="H355" s="83">
        <v>500</v>
      </c>
      <c r="I355" s="94">
        <v>500</v>
      </c>
      <c r="J355" s="94">
        <v>500</v>
      </c>
      <c r="K355" s="94">
        <v>500</v>
      </c>
    </row>
    <row r="356" spans="1:11" s="5" customFormat="1" ht="16.5" thickTop="1" thickBot="1" x14ac:dyDescent="0.3">
      <c r="A356" s="44" t="s">
        <v>208</v>
      </c>
      <c r="B356" s="51"/>
      <c r="C356" s="221" t="s">
        <v>209</v>
      </c>
      <c r="D356" s="222"/>
      <c r="E356" s="80">
        <v>1104.58</v>
      </c>
      <c r="F356" s="80">
        <f>F359+F363+F370+F371</f>
        <v>1884.57</v>
      </c>
      <c r="G356" s="99">
        <v>2970</v>
      </c>
      <c r="H356" s="80">
        <f>H357+H359+H363+H368+H371+H374</f>
        <v>2620</v>
      </c>
      <c r="I356" s="99">
        <f>I357+I359+I363+I368+I371+I374</f>
        <v>3060</v>
      </c>
      <c r="J356" s="99">
        <f>J357+J359+J363+J368+J371+J374</f>
        <v>3060</v>
      </c>
      <c r="K356" s="99">
        <f>K357+K359+K363+K368+K371+K374</f>
        <v>3060</v>
      </c>
    </row>
    <row r="357" spans="1:11" s="5" customFormat="1" ht="16.5" thickTop="1" thickBot="1" x14ac:dyDescent="0.3">
      <c r="A357" s="52"/>
      <c r="B357" s="52"/>
      <c r="C357" s="53" t="s">
        <v>104</v>
      </c>
      <c r="D357" s="52">
        <v>41</v>
      </c>
      <c r="E357" s="81">
        <v>0</v>
      </c>
      <c r="F357" s="81">
        <v>0</v>
      </c>
      <c r="G357" s="100">
        <v>10</v>
      </c>
      <c r="H357" s="81">
        <v>10</v>
      </c>
      <c r="I357" s="100">
        <v>10</v>
      </c>
      <c r="J357" s="100">
        <v>10</v>
      </c>
      <c r="K357" s="100">
        <v>10</v>
      </c>
    </row>
    <row r="358" spans="1:11" s="60" customFormat="1" ht="16.5" thickTop="1" thickBot="1" x14ac:dyDescent="0.3">
      <c r="A358" s="59"/>
      <c r="B358" s="74" t="s">
        <v>103</v>
      </c>
      <c r="C358" s="78" t="s">
        <v>115</v>
      </c>
      <c r="D358" s="62">
        <v>41</v>
      </c>
      <c r="E358" s="85">
        <v>0</v>
      </c>
      <c r="F358" s="85">
        <v>0</v>
      </c>
      <c r="G358" s="102">
        <v>10</v>
      </c>
      <c r="H358" s="85">
        <v>10</v>
      </c>
      <c r="I358" s="102">
        <v>10</v>
      </c>
      <c r="J358" s="102">
        <v>10</v>
      </c>
      <c r="K358" s="102">
        <v>10</v>
      </c>
    </row>
    <row r="359" spans="1:11" s="5" customFormat="1" ht="16.5" thickTop="1" thickBot="1" x14ac:dyDescent="0.3">
      <c r="A359" s="52"/>
      <c r="B359" s="52"/>
      <c r="C359" s="53" t="s">
        <v>125</v>
      </c>
      <c r="D359" s="52">
        <v>41</v>
      </c>
      <c r="E359" s="81">
        <v>310.27</v>
      </c>
      <c r="F359" s="81">
        <v>1704.82</v>
      </c>
      <c r="G359" s="100">
        <v>2000</v>
      </c>
      <c r="H359" s="81">
        <v>2000</v>
      </c>
      <c r="I359" s="100">
        <v>2000</v>
      </c>
      <c r="J359" s="100">
        <v>2000</v>
      </c>
      <c r="K359" s="100">
        <v>2000</v>
      </c>
    </row>
    <row r="360" spans="1:11" s="5" customFormat="1" ht="16.5" thickTop="1" thickBot="1" x14ac:dyDescent="0.3">
      <c r="A360" s="15"/>
      <c r="B360" s="34" t="s">
        <v>105</v>
      </c>
      <c r="C360" s="14" t="s">
        <v>127</v>
      </c>
      <c r="D360" s="34">
        <v>41</v>
      </c>
      <c r="E360" s="84">
        <f>E361+E362</f>
        <v>310.27</v>
      </c>
      <c r="F360" s="84">
        <v>1704.82</v>
      </c>
      <c r="G360" s="101">
        <v>2000</v>
      </c>
      <c r="H360" s="84">
        <v>2000</v>
      </c>
      <c r="I360" s="101">
        <v>2000</v>
      </c>
      <c r="J360" s="101">
        <v>2000</v>
      </c>
      <c r="K360" s="101">
        <v>2000</v>
      </c>
    </row>
    <row r="361" spans="1:11" ht="16.5" thickTop="1" thickBot="1" x14ac:dyDescent="0.3">
      <c r="A361" s="20"/>
      <c r="B361" s="34"/>
      <c r="C361" s="19" t="s">
        <v>221</v>
      </c>
      <c r="D361" s="58">
        <v>41</v>
      </c>
      <c r="E361" s="89">
        <v>179.27</v>
      </c>
      <c r="F361" s="89">
        <v>760.82</v>
      </c>
      <c r="G361" s="94">
        <v>1000</v>
      </c>
      <c r="H361" s="83">
        <v>1000</v>
      </c>
      <c r="I361" s="94">
        <v>1000</v>
      </c>
      <c r="J361" s="94">
        <v>1000</v>
      </c>
      <c r="K361" s="94">
        <v>1000</v>
      </c>
    </row>
    <row r="362" spans="1:11" ht="16.5" thickTop="1" thickBot="1" x14ac:dyDescent="0.3">
      <c r="A362" s="20"/>
      <c r="B362" s="34"/>
      <c r="C362" s="19" t="s">
        <v>222</v>
      </c>
      <c r="D362" s="58">
        <v>41</v>
      </c>
      <c r="E362" s="83">
        <v>131</v>
      </c>
      <c r="F362" s="83">
        <v>944</v>
      </c>
      <c r="G362" s="94">
        <v>1000</v>
      </c>
      <c r="H362" s="83">
        <v>1000</v>
      </c>
      <c r="I362" s="94">
        <v>1000</v>
      </c>
      <c r="J362" s="94">
        <v>1000</v>
      </c>
      <c r="K362" s="94">
        <v>1000</v>
      </c>
    </row>
    <row r="363" spans="1:11" s="5" customFormat="1" ht="16.5" thickTop="1" thickBot="1" x14ac:dyDescent="0.3">
      <c r="A363" s="52"/>
      <c r="B363" s="52"/>
      <c r="C363" s="53" t="s">
        <v>132</v>
      </c>
      <c r="D363" s="52">
        <v>41</v>
      </c>
      <c r="E363" s="81">
        <v>749.99</v>
      </c>
      <c r="F363" s="81">
        <v>30.25</v>
      </c>
      <c r="G363" s="100">
        <v>450</v>
      </c>
      <c r="H363" s="81">
        <v>100</v>
      </c>
      <c r="I363" s="100">
        <v>450</v>
      </c>
      <c r="J363" s="100">
        <v>450</v>
      </c>
      <c r="K363" s="100">
        <v>450</v>
      </c>
    </row>
    <row r="364" spans="1:11" s="5" customFormat="1" ht="16.5" thickTop="1" thickBot="1" x14ac:dyDescent="0.3">
      <c r="A364" s="15"/>
      <c r="B364" s="34" t="s">
        <v>105</v>
      </c>
      <c r="C364" s="14" t="s">
        <v>134</v>
      </c>
      <c r="D364" s="36" t="s">
        <v>87</v>
      </c>
      <c r="E364" s="84">
        <v>700</v>
      </c>
      <c r="F364" s="84">
        <v>0</v>
      </c>
      <c r="G364" s="101">
        <v>350</v>
      </c>
      <c r="H364" s="84">
        <v>0</v>
      </c>
      <c r="I364" s="101">
        <v>350</v>
      </c>
      <c r="J364" s="101">
        <v>350</v>
      </c>
      <c r="K364" s="101">
        <v>350</v>
      </c>
    </row>
    <row r="365" spans="1:11" ht="16.5" thickTop="1" thickBot="1" x14ac:dyDescent="0.3">
      <c r="A365" s="20"/>
      <c r="B365" s="34"/>
      <c r="C365" s="19" t="s">
        <v>231</v>
      </c>
      <c r="D365" s="37" t="s">
        <v>87</v>
      </c>
      <c r="E365" s="83">
        <v>700</v>
      </c>
      <c r="F365" s="83">
        <v>0</v>
      </c>
      <c r="G365" s="94">
        <v>350</v>
      </c>
      <c r="H365" s="83">
        <v>0</v>
      </c>
      <c r="I365" s="94">
        <v>350</v>
      </c>
      <c r="J365" s="94">
        <v>350</v>
      </c>
      <c r="K365" s="94">
        <v>350</v>
      </c>
    </row>
    <row r="366" spans="1:11" s="5" customFormat="1" ht="16.5" thickTop="1" thickBot="1" x14ac:dyDescent="0.3">
      <c r="A366" s="15"/>
      <c r="B366" s="34" t="s">
        <v>106</v>
      </c>
      <c r="C366" s="14" t="s">
        <v>134</v>
      </c>
      <c r="D366" s="34">
        <v>41</v>
      </c>
      <c r="E366" s="84">
        <v>49.99</v>
      </c>
      <c r="F366" s="84">
        <v>30.25</v>
      </c>
      <c r="G366" s="101">
        <v>100</v>
      </c>
      <c r="H366" s="84">
        <v>100</v>
      </c>
      <c r="I366" s="101">
        <v>100</v>
      </c>
      <c r="J366" s="101">
        <v>100</v>
      </c>
      <c r="K366" s="101">
        <v>100</v>
      </c>
    </row>
    <row r="367" spans="1:11" ht="16.5" thickTop="1" thickBot="1" x14ac:dyDescent="0.3">
      <c r="A367" s="20"/>
      <c r="B367" s="34"/>
      <c r="C367" s="19" t="s">
        <v>231</v>
      </c>
      <c r="D367" s="58">
        <v>41</v>
      </c>
      <c r="E367" s="83">
        <v>49.99</v>
      </c>
      <c r="F367" s="83">
        <v>30.25</v>
      </c>
      <c r="G367" s="94">
        <v>100</v>
      </c>
      <c r="H367" s="83">
        <v>100</v>
      </c>
      <c r="I367" s="94">
        <v>100</v>
      </c>
      <c r="J367" s="94">
        <v>100</v>
      </c>
      <c r="K367" s="94">
        <v>100</v>
      </c>
    </row>
    <row r="368" spans="1:11" s="5" customFormat="1" ht="16.5" thickTop="1" thickBot="1" x14ac:dyDescent="0.3">
      <c r="A368" s="52"/>
      <c r="B368" s="52"/>
      <c r="C368" s="53" t="s">
        <v>187</v>
      </c>
      <c r="D368" s="52">
        <v>41</v>
      </c>
      <c r="E368" s="81">
        <v>44.32</v>
      </c>
      <c r="F368" s="81">
        <v>39.5</v>
      </c>
      <c r="G368" s="100">
        <v>220</v>
      </c>
      <c r="H368" s="81">
        <v>220</v>
      </c>
      <c r="I368" s="100">
        <v>250</v>
      </c>
      <c r="J368" s="100">
        <v>250</v>
      </c>
      <c r="K368" s="100">
        <v>250</v>
      </c>
    </row>
    <row r="369" spans="1:11" s="60" customFormat="1" ht="16.5" thickTop="1" thickBot="1" x14ac:dyDescent="0.3">
      <c r="A369" s="59"/>
      <c r="B369" s="59" t="s">
        <v>110</v>
      </c>
      <c r="C369" s="61" t="s">
        <v>273</v>
      </c>
      <c r="D369" s="62">
        <v>41</v>
      </c>
      <c r="E369" s="85">
        <v>0</v>
      </c>
      <c r="F369" s="85">
        <v>0</v>
      </c>
      <c r="G369" s="102">
        <v>20</v>
      </c>
      <c r="H369" s="85">
        <v>20</v>
      </c>
      <c r="I369" s="102">
        <v>50</v>
      </c>
      <c r="J369" s="102">
        <v>50</v>
      </c>
      <c r="K369" s="102">
        <v>50</v>
      </c>
    </row>
    <row r="370" spans="1:11" ht="16.5" thickTop="1" thickBot="1" x14ac:dyDescent="0.3">
      <c r="A370" s="20"/>
      <c r="B370" s="34" t="s">
        <v>112</v>
      </c>
      <c r="C370" s="19" t="s">
        <v>188</v>
      </c>
      <c r="D370" s="58">
        <v>41</v>
      </c>
      <c r="E370" s="89">
        <v>44.32</v>
      </c>
      <c r="F370" s="83">
        <v>39.5</v>
      </c>
      <c r="G370" s="94">
        <v>200</v>
      </c>
      <c r="H370" s="83">
        <v>200</v>
      </c>
      <c r="I370" s="94">
        <v>200</v>
      </c>
      <c r="J370" s="94">
        <v>200</v>
      </c>
      <c r="K370" s="94">
        <v>200</v>
      </c>
    </row>
    <row r="371" spans="1:11" s="5" customFormat="1" ht="16.5" thickTop="1" thickBot="1" x14ac:dyDescent="0.3">
      <c r="A371" s="52"/>
      <c r="B371" s="52"/>
      <c r="C371" s="53" t="s">
        <v>145</v>
      </c>
      <c r="D371" s="52">
        <v>41</v>
      </c>
      <c r="E371" s="81">
        <v>0</v>
      </c>
      <c r="F371" s="81">
        <v>110</v>
      </c>
      <c r="G371" s="100">
        <v>100</v>
      </c>
      <c r="H371" s="81">
        <v>100</v>
      </c>
      <c r="I371" s="100">
        <v>200</v>
      </c>
      <c r="J371" s="100">
        <v>200</v>
      </c>
      <c r="K371" s="100">
        <v>200</v>
      </c>
    </row>
    <row r="372" spans="1:11" s="5" customFormat="1" ht="16.5" thickTop="1" thickBot="1" x14ac:dyDescent="0.3">
      <c r="A372" s="59"/>
      <c r="B372" s="74" t="s">
        <v>114</v>
      </c>
      <c r="C372" s="181" t="s">
        <v>372</v>
      </c>
      <c r="D372" s="62">
        <v>41</v>
      </c>
      <c r="E372" s="85">
        <v>0</v>
      </c>
      <c r="F372" s="85">
        <v>110</v>
      </c>
      <c r="G372" s="102">
        <v>0</v>
      </c>
      <c r="H372" s="85">
        <v>0</v>
      </c>
      <c r="I372" s="102">
        <v>100</v>
      </c>
      <c r="J372" s="102">
        <v>100</v>
      </c>
      <c r="K372" s="102">
        <v>100</v>
      </c>
    </row>
    <row r="373" spans="1:11" ht="16.5" thickTop="1" thickBot="1" x14ac:dyDescent="0.3">
      <c r="A373" s="20"/>
      <c r="B373" s="68" t="s">
        <v>116</v>
      </c>
      <c r="C373" s="69" t="s">
        <v>174</v>
      </c>
      <c r="D373" s="58">
        <v>41</v>
      </c>
      <c r="E373" s="94">
        <v>0</v>
      </c>
      <c r="F373" s="94">
        <v>0</v>
      </c>
      <c r="G373" s="94">
        <v>100</v>
      </c>
      <c r="H373" s="94">
        <v>100</v>
      </c>
      <c r="I373" s="94">
        <v>100</v>
      </c>
      <c r="J373" s="94">
        <v>100</v>
      </c>
      <c r="K373" s="94">
        <v>100</v>
      </c>
    </row>
    <row r="374" spans="1:11" s="5" customFormat="1" ht="16.5" thickTop="1" thickBot="1" x14ac:dyDescent="0.3">
      <c r="A374" s="52"/>
      <c r="B374" s="52"/>
      <c r="C374" s="53" t="s">
        <v>171</v>
      </c>
      <c r="D374" s="52">
        <v>41</v>
      </c>
      <c r="E374" s="81">
        <v>0</v>
      </c>
      <c r="F374" s="81">
        <v>0</v>
      </c>
      <c r="G374" s="100">
        <v>190</v>
      </c>
      <c r="H374" s="81">
        <v>190</v>
      </c>
      <c r="I374" s="100">
        <v>150</v>
      </c>
      <c r="J374" s="100">
        <v>150</v>
      </c>
      <c r="K374" s="100">
        <v>150</v>
      </c>
    </row>
    <row r="375" spans="1:11" ht="16.5" thickTop="1" thickBot="1" x14ac:dyDescent="0.3">
      <c r="A375" s="20"/>
      <c r="B375" s="68" t="s">
        <v>118</v>
      </c>
      <c r="C375" s="69" t="s">
        <v>300</v>
      </c>
      <c r="D375" s="58">
        <v>41</v>
      </c>
      <c r="E375" s="94">
        <v>0</v>
      </c>
      <c r="F375" s="94">
        <v>0</v>
      </c>
      <c r="G375" s="94">
        <v>90</v>
      </c>
      <c r="H375" s="94">
        <v>90</v>
      </c>
      <c r="I375" s="94">
        <v>50</v>
      </c>
      <c r="J375" s="94">
        <v>50</v>
      </c>
      <c r="K375" s="94">
        <v>50</v>
      </c>
    </row>
    <row r="376" spans="1:11" ht="16.5" thickTop="1" thickBot="1" x14ac:dyDescent="0.3">
      <c r="A376" s="20"/>
      <c r="B376" s="68" t="s">
        <v>120</v>
      </c>
      <c r="C376" s="69" t="s">
        <v>301</v>
      </c>
      <c r="D376" s="58">
        <v>41</v>
      </c>
      <c r="E376" s="83">
        <v>0</v>
      </c>
      <c r="F376" s="83">
        <v>0</v>
      </c>
      <c r="G376" s="94">
        <v>100</v>
      </c>
      <c r="H376" s="83">
        <v>100</v>
      </c>
      <c r="I376" s="94">
        <v>100</v>
      </c>
      <c r="J376" s="94">
        <v>100</v>
      </c>
      <c r="K376" s="94">
        <v>100</v>
      </c>
    </row>
    <row r="377" spans="1:11" ht="16.5" thickTop="1" thickBot="1" x14ac:dyDescent="0.3">
      <c r="A377" s="44" t="s">
        <v>210</v>
      </c>
      <c r="B377" s="51"/>
      <c r="C377" s="221" t="s">
        <v>211</v>
      </c>
      <c r="D377" s="222"/>
      <c r="E377" s="80">
        <v>5491.99</v>
      </c>
      <c r="F377" s="80">
        <f>F378+F385+F389+F405</f>
        <v>2299.29</v>
      </c>
      <c r="G377" s="99">
        <v>5210</v>
      </c>
      <c r="H377" s="80">
        <f>H378+H385+H389+H402+H405</f>
        <v>8610</v>
      </c>
      <c r="I377" s="99">
        <f>I378+I385+I389+I402+I405</f>
        <v>9260</v>
      </c>
      <c r="J377" s="99">
        <f>J378+J385+J389+J402+J405</f>
        <v>9260</v>
      </c>
      <c r="K377" s="99">
        <f>K378+K385+K389+K402+K405</f>
        <v>9260</v>
      </c>
    </row>
    <row r="378" spans="1:11" ht="16.5" thickTop="1" thickBot="1" x14ac:dyDescent="0.3">
      <c r="A378" s="52"/>
      <c r="B378" s="52"/>
      <c r="C378" s="53" t="s">
        <v>104</v>
      </c>
      <c r="D378" s="52">
        <v>41</v>
      </c>
      <c r="E378" s="81">
        <f>E381+E382+E384</f>
        <v>27.360000000000003</v>
      </c>
      <c r="F378" s="81">
        <f>F381+F382+F384</f>
        <v>15.26</v>
      </c>
      <c r="G378" s="100">
        <v>75</v>
      </c>
      <c r="H378" s="81">
        <f>H380+H381+H382+H383+H384</f>
        <v>75</v>
      </c>
      <c r="I378" s="100">
        <f>I380+I381+I382+I383+I384</f>
        <v>70</v>
      </c>
      <c r="J378" s="100">
        <f>J380+J381+J382+J383+J384</f>
        <v>70</v>
      </c>
      <c r="K378" s="100">
        <f>K380+K381+K382+K383+K384</f>
        <v>70</v>
      </c>
    </row>
    <row r="379" spans="1:11" s="73" customFormat="1" ht="16.5" thickTop="1" thickBot="1" x14ac:dyDescent="0.3">
      <c r="A379" s="62"/>
      <c r="B379" s="59" t="s">
        <v>103</v>
      </c>
      <c r="C379" s="61" t="s">
        <v>108</v>
      </c>
      <c r="D379" s="62">
        <v>41</v>
      </c>
      <c r="E379" s="85">
        <v>0</v>
      </c>
      <c r="F379" s="85">
        <v>0</v>
      </c>
      <c r="G379" s="102">
        <v>15</v>
      </c>
      <c r="H379" s="85">
        <v>0</v>
      </c>
      <c r="I379" s="102">
        <v>0</v>
      </c>
      <c r="J379" s="102">
        <v>0</v>
      </c>
      <c r="K379" s="102">
        <v>0</v>
      </c>
    </row>
    <row r="380" spans="1:11" s="73" customFormat="1" ht="16.5" thickTop="1" thickBot="1" x14ac:dyDescent="0.3">
      <c r="A380" s="62"/>
      <c r="B380" s="59"/>
      <c r="C380" s="61" t="s">
        <v>429</v>
      </c>
      <c r="D380" s="62">
        <v>41</v>
      </c>
      <c r="E380" s="85">
        <v>0</v>
      </c>
      <c r="F380" s="85">
        <v>0</v>
      </c>
      <c r="G380" s="102">
        <v>0</v>
      </c>
      <c r="H380" s="85">
        <v>15</v>
      </c>
      <c r="I380" s="102">
        <v>10</v>
      </c>
      <c r="J380" s="102">
        <v>10</v>
      </c>
      <c r="K380" s="102">
        <v>10</v>
      </c>
    </row>
    <row r="381" spans="1:11" ht="16.5" thickTop="1" thickBot="1" x14ac:dyDescent="0.3">
      <c r="A381" s="20"/>
      <c r="B381" s="34" t="s">
        <v>105</v>
      </c>
      <c r="C381" s="19" t="s">
        <v>113</v>
      </c>
      <c r="D381" s="58">
        <v>41</v>
      </c>
      <c r="E381" s="83">
        <v>19.600000000000001</v>
      </c>
      <c r="F381" s="83">
        <v>10.5</v>
      </c>
      <c r="G381" s="94">
        <v>20</v>
      </c>
      <c r="H381" s="83">
        <v>20</v>
      </c>
      <c r="I381" s="94">
        <v>20</v>
      </c>
      <c r="J381" s="94">
        <v>20</v>
      </c>
      <c r="K381" s="94">
        <v>20</v>
      </c>
    </row>
    <row r="382" spans="1:11" ht="16.5" thickTop="1" thickBot="1" x14ac:dyDescent="0.3">
      <c r="A382" s="20"/>
      <c r="B382" s="34" t="s">
        <v>106</v>
      </c>
      <c r="C382" s="19" t="s">
        <v>115</v>
      </c>
      <c r="D382" s="58">
        <v>41</v>
      </c>
      <c r="E382" s="83">
        <v>1.1200000000000001</v>
      </c>
      <c r="F382" s="83">
        <v>1.2</v>
      </c>
      <c r="G382" s="94">
        <v>15</v>
      </c>
      <c r="H382" s="83">
        <v>15</v>
      </c>
      <c r="I382" s="94">
        <v>15</v>
      </c>
      <c r="J382" s="94">
        <v>15</v>
      </c>
      <c r="K382" s="94">
        <v>15</v>
      </c>
    </row>
    <row r="383" spans="1:11" ht="16.5" thickTop="1" thickBot="1" x14ac:dyDescent="0.3">
      <c r="A383" s="20"/>
      <c r="B383" s="34" t="s">
        <v>110</v>
      </c>
      <c r="C383" s="19" t="s">
        <v>117</v>
      </c>
      <c r="D383" s="58">
        <v>41</v>
      </c>
      <c r="E383" s="83">
        <v>0</v>
      </c>
      <c r="F383" s="83">
        <v>0</v>
      </c>
      <c r="G383" s="94">
        <v>5</v>
      </c>
      <c r="H383" s="83">
        <v>5</v>
      </c>
      <c r="I383" s="94">
        <v>5</v>
      </c>
      <c r="J383" s="94">
        <v>5</v>
      </c>
      <c r="K383" s="94">
        <v>5</v>
      </c>
    </row>
    <row r="384" spans="1:11" ht="16.5" thickTop="1" thickBot="1" x14ac:dyDescent="0.3">
      <c r="A384" s="20"/>
      <c r="B384" s="34" t="s">
        <v>112</v>
      </c>
      <c r="C384" s="19" t="s">
        <v>121</v>
      </c>
      <c r="D384" s="58">
        <v>41</v>
      </c>
      <c r="E384" s="83">
        <v>6.64</v>
      </c>
      <c r="F384" s="83">
        <v>3.56</v>
      </c>
      <c r="G384" s="94">
        <v>20</v>
      </c>
      <c r="H384" s="83">
        <v>20</v>
      </c>
      <c r="I384" s="94">
        <v>20</v>
      </c>
      <c r="J384" s="94">
        <v>20</v>
      </c>
      <c r="K384" s="94">
        <v>20</v>
      </c>
    </row>
    <row r="385" spans="1:11" ht="16.5" thickTop="1" thickBot="1" x14ac:dyDescent="0.3">
      <c r="A385" s="52"/>
      <c r="B385" s="52"/>
      <c r="C385" s="53" t="s">
        <v>125</v>
      </c>
      <c r="D385" s="52">
        <v>41</v>
      </c>
      <c r="E385" s="81">
        <v>1181.6300000000001</v>
      </c>
      <c r="F385" s="81">
        <v>845.29</v>
      </c>
      <c r="G385" s="100">
        <v>1500</v>
      </c>
      <c r="H385" s="81">
        <v>1800</v>
      </c>
      <c r="I385" s="100">
        <v>2000</v>
      </c>
      <c r="J385" s="100">
        <v>2000</v>
      </c>
      <c r="K385" s="100">
        <v>2000</v>
      </c>
    </row>
    <row r="386" spans="1:11" s="5" customFormat="1" ht="16.5" thickTop="1" thickBot="1" x14ac:dyDescent="0.3">
      <c r="A386" s="15"/>
      <c r="B386" s="34" t="s">
        <v>114</v>
      </c>
      <c r="C386" s="14" t="s">
        <v>127</v>
      </c>
      <c r="D386" s="34">
        <v>41</v>
      </c>
      <c r="E386" s="90">
        <v>1181.6300000000001</v>
      </c>
      <c r="F386" s="84">
        <f>F387+F388</f>
        <v>845.29</v>
      </c>
      <c r="G386" s="94">
        <v>1500</v>
      </c>
      <c r="H386" s="84">
        <v>1800</v>
      </c>
      <c r="I386" s="94">
        <v>2000</v>
      </c>
      <c r="J386" s="94">
        <v>2000</v>
      </c>
      <c r="K386" s="94">
        <v>2000</v>
      </c>
    </row>
    <row r="387" spans="1:11" ht="16.5" thickTop="1" thickBot="1" x14ac:dyDescent="0.3">
      <c r="A387" s="20"/>
      <c r="B387" s="34"/>
      <c r="C387" s="19" t="s">
        <v>221</v>
      </c>
      <c r="D387" s="58">
        <v>41</v>
      </c>
      <c r="E387" s="89">
        <v>401.63</v>
      </c>
      <c r="F387" s="89">
        <v>257.29000000000002</v>
      </c>
      <c r="G387" s="94">
        <v>500</v>
      </c>
      <c r="H387" s="83">
        <v>500</v>
      </c>
      <c r="I387" s="94">
        <v>600</v>
      </c>
      <c r="J387" s="94">
        <v>600</v>
      </c>
      <c r="K387" s="94">
        <v>600</v>
      </c>
    </row>
    <row r="388" spans="1:11" ht="16.5" thickTop="1" thickBot="1" x14ac:dyDescent="0.3">
      <c r="A388" s="20"/>
      <c r="B388" s="34"/>
      <c r="C388" s="19" t="s">
        <v>222</v>
      </c>
      <c r="D388" s="58">
        <v>41</v>
      </c>
      <c r="E388" s="83">
        <v>780</v>
      </c>
      <c r="F388" s="83">
        <v>588</v>
      </c>
      <c r="G388" s="94">
        <v>1000</v>
      </c>
      <c r="H388" s="83">
        <v>1300</v>
      </c>
      <c r="I388" s="94">
        <v>1400</v>
      </c>
      <c r="J388" s="94">
        <v>1400</v>
      </c>
      <c r="K388" s="94">
        <v>1400</v>
      </c>
    </row>
    <row r="389" spans="1:11" ht="16.5" thickTop="1" thickBot="1" x14ac:dyDescent="0.3">
      <c r="A389" s="52"/>
      <c r="B389" s="52"/>
      <c r="C389" s="53" t="s">
        <v>132</v>
      </c>
      <c r="D389" s="52">
        <v>41</v>
      </c>
      <c r="E389" s="81">
        <f>E390+E394+E401</f>
        <v>2568.6999999999998</v>
      </c>
      <c r="F389" s="81">
        <f>F394+F401</f>
        <v>773.66000000000008</v>
      </c>
      <c r="G389" s="100">
        <f>G390+G391+G392+G393+G394+G399+G401</f>
        <v>1835</v>
      </c>
      <c r="H389" s="81">
        <f>H390+H391+H392+H394+H399+H401</f>
        <v>2735</v>
      </c>
      <c r="I389" s="100">
        <f>I390+I391+I392+I393+I394+I399</f>
        <v>3090</v>
      </c>
      <c r="J389" s="100">
        <f>J390+J391+J392+J393+J394+J399</f>
        <v>3090</v>
      </c>
      <c r="K389" s="100">
        <f>K390+K391+K392+K393+K394+K399</f>
        <v>3090</v>
      </c>
    </row>
    <row r="390" spans="1:11" ht="16.5" thickTop="1" thickBot="1" x14ac:dyDescent="0.3">
      <c r="A390" s="20"/>
      <c r="B390" s="34" t="s">
        <v>116</v>
      </c>
      <c r="C390" s="19" t="s">
        <v>212</v>
      </c>
      <c r="D390" s="58">
        <v>41</v>
      </c>
      <c r="E390" s="83">
        <v>2060</v>
      </c>
      <c r="F390" s="83">
        <v>0</v>
      </c>
      <c r="G390" s="94">
        <v>500</v>
      </c>
      <c r="H390" s="83">
        <v>500</v>
      </c>
      <c r="I390" s="94">
        <v>500</v>
      </c>
      <c r="J390" s="94">
        <v>500</v>
      </c>
      <c r="K390" s="94">
        <v>500</v>
      </c>
    </row>
    <row r="391" spans="1:11" ht="16.5" thickTop="1" thickBot="1" x14ac:dyDescent="0.3">
      <c r="A391" s="20"/>
      <c r="B391" s="34" t="s">
        <v>118</v>
      </c>
      <c r="C391" s="19" t="s">
        <v>266</v>
      </c>
      <c r="D391" s="58">
        <v>41</v>
      </c>
      <c r="E391" s="83">
        <v>0</v>
      </c>
      <c r="F391" s="83">
        <v>0</v>
      </c>
      <c r="G391" s="94">
        <v>10</v>
      </c>
      <c r="H391" s="83">
        <v>10</v>
      </c>
      <c r="I391" s="94">
        <v>10</v>
      </c>
      <c r="J391" s="94">
        <v>10</v>
      </c>
      <c r="K391" s="94">
        <v>10</v>
      </c>
    </row>
    <row r="392" spans="1:11" ht="16.5" thickTop="1" thickBot="1" x14ac:dyDescent="0.3">
      <c r="A392" s="20"/>
      <c r="B392" s="34" t="s">
        <v>120</v>
      </c>
      <c r="C392" s="19" t="s">
        <v>198</v>
      </c>
      <c r="D392" s="58">
        <v>41</v>
      </c>
      <c r="E392" s="83">
        <v>0</v>
      </c>
      <c r="F392" s="83">
        <v>0</v>
      </c>
      <c r="G392" s="94">
        <v>170</v>
      </c>
      <c r="H392" s="83">
        <v>170</v>
      </c>
      <c r="I392" s="94">
        <v>170</v>
      </c>
      <c r="J392" s="94">
        <v>170</v>
      </c>
      <c r="K392" s="94">
        <v>170</v>
      </c>
    </row>
    <row r="393" spans="1:11" ht="16.5" thickTop="1" thickBot="1" x14ac:dyDescent="0.3">
      <c r="A393" s="20"/>
      <c r="B393" s="34" t="s">
        <v>123</v>
      </c>
      <c r="C393" s="19" t="s">
        <v>460</v>
      </c>
      <c r="D393" s="37" t="s">
        <v>87</v>
      </c>
      <c r="E393" s="83">
        <v>0</v>
      </c>
      <c r="F393" s="83">
        <v>0</v>
      </c>
      <c r="G393" s="94">
        <v>350</v>
      </c>
      <c r="H393" s="83">
        <v>0</v>
      </c>
      <c r="I393" s="94">
        <v>350</v>
      </c>
      <c r="J393" s="94">
        <v>350</v>
      </c>
      <c r="K393" s="94">
        <v>350</v>
      </c>
    </row>
    <row r="394" spans="1:11" s="5" customFormat="1" ht="16.5" thickTop="1" thickBot="1" x14ac:dyDescent="0.3">
      <c r="A394" s="15"/>
      <c r="B394" s="34" t="s">
        <v>126</v>
      </c>
      <c r="C394" s="14" t="s">
        <v>134</v>
      </c>
      <c r="D394" s="34">
        <v>41</v>
      </c>
      <c r="E394" s="90">
        <v>158.27000000000001</v>
      </c>
      <c r="F394" s="182">
        <f>F395+F396+F397+F398</f>
        <v>299.87</v>
      </c>
      <c r="G394" s="101">
        <f>G396+G397</f>
        <v>575</v>
      </c>
      <c r="H394" s="84">
        <f>H396+H397</f>
        <v>1825</v>
      </c>
      <c r="I394" s="101">
        <f>I396+I397+I398</f>
        <v>1930</v>
      </c>
      <c r="J394" s="101">
        <f>J396+J397+J398</f>
        <v>1930</v>
      </c>
      <c r="K394" s="101">
        <f>K396+K397+K398</f>
        <v>1930</v>
      </c>
    </row>
    <row r="395" spans="1:11" s="40" customFormat="1" ht="16.5" thickTop="1" thickBot="1" x14ac:dyDescent="0.3">
      <c r="A395" s="20"/>
      <c r="B395" s="58"/>
      <c r="C395" s="19" t="s">
        <v>228</v>
      </c>
      <c r="D395" s="58">
        <v>41</v>
      </c>
      <c r="E395" s="95">
        <v>0</v>
      </c>
      <c r="F395" s="95">
        <v>5.9</v>
      </c>
      <c r="G395" s="94">
        <v>0</v>
      </c>
      <c r="H395" s="196">
        <v>0</v>
      </c>
      <c r="I395" s="94">
        <v>0</v>
      </c>
      <c r="J395" s="94">
        <v>0</v>
      </c>
      <c r="K395" s="94">
        <v>0</v>
      </c>
    </row>
    <row r="396" spans="1:11" ht="16.5" thickTop="1" thickBot="1" x14ac:dyDescent="0.3">
      <c r="A396" s="20"/>
      <c r="B396" s="34"/>
      <c r="C396" s="19" t="s">
        <v>230</v>
      </c>
      <c r="D396" s="58">
        <v>41</v>
      </c>
      <c r="E396" s="89">
        <v>34.909999999999997</v>
      </c>
      <c r="F396" s="89">
        <v>73.63</v>
      </c>
      <c r="G396" s="94">
        <v>125</v>
      </c>
      <c r="H396" s="83">
        <v>125</v>
      </c>
      <c r="I396" s="94">
        <v>130</v>
      </c>
      <c r="J396" s="94">
        <v>130</v>
      </c>
      <c r="K396" s="94">
        <v>130</v>
      </c>
    </row>
    <row r="397" spans="1:11" ht="16.5" thickTop="1" thickBot="1" x14ac:dyDescent="0.3">
      <c r="A397" s="20"/>
      <c r="B397" s="34"/>
      <c r="C397" s="19" t="s">
        <v>231</v>
      </c>
      <c r="D397" s="58">
        <v>41</v>
      </c>
      <c r="E397" s="89">
        <v>123.36</v>
      </c>
      <c r="F397" s="89">
        <v>196.34</v>
      </c>
      <c r="G397" s="94">
        <v>450</v>
      </c>
      <c r="H397" s="83">
        <v>1700</v>
      </c>
      <c r="I397" s="94">
        <v>1700</v>
      </c>
      <c r="J397" s="94">
        <v>1700</v>
      </c>
      <c r="K397" s="94">
        <v>1700</v>
      </c>
    </row>
    <row r="398" spans="1:11" ht="16.5" thickTop="1" thickBot="1" x14ac:dyDescent="0.3">
      <c r="A398" s="20"/>
      <c r="B398" s="34"/>
      <c r="C398" s="19" t="s">
        <v>294</v>
      </c>
      <c r="D398" s="58">
        <v>41</v>
      </c>
      <c r="E398" s="89">
        <v>0</v>
      </c>
      <c r="F398" s="83">
        <v>24</v>
      </c>
      <c r="G398" s="94">
        <v>0</v>
      </c>
      <c r="H398" s="83">
        <v>0</v>
      </c>
      <c r="I398" s="94">
        <v>100</v>
      </c>
      <c r="J398" s="94">
        <v>100</v>
      </c>
      <c r="K398" s="94">
        <v>100</v>
      </c>
    </row>
    <row r="399" spans="1:11" s="5" customFormat="1" ht="16.5" thickTop="1" thickBot="1" x14ac:dyDescent="0.3">
      <c r="A399" s="15"/>
      <c r="B399" s="34" t="s">
        <v>128</v>
      </c>
      <c r="C399" s="14" t="s">
        <v>137</v>
      </c>
      <c r="D399" s="34">
        <v>41</v>
      </c>
      <c r="E399" s="84">
        <v>0</v>
      </c>
      <c r="F399" s="84">
        <v>0</v>
      </c>
      <c r="G399" s="101">
        <v>30</v>
      </c>
      <c r="H399" s="84">
        <v>30</v>
      </c>
      <c r="I399" s="101">
        <v>130</v>
      </c>
      <c r="J399" s="101">
        <v>130</v>
      </c>
      <c r="K399" s="101">
        <v>130</v>
      </c>
    </row>
    <row r="400" spans="1:11" ht="16.5" thickTop="1" thickBot="1" x14ac:dyDescent="0.3">
      <c r="A400" s="20"/>
      <c r="B400" s="34"/>
      <c r="C400" s="19" t="s">
        <v>269</v>
      </c>
      <c r="D400" s="58">
        <v>41</v>
      </c>
      <c r="E400" s="83">
        <v>0</v>
      </c>
      <c r="F400" s="83">
        <v>0</v>
      </c>
      <c r="G400" s="94">
        <v>30</v>
      </c>
      <c r="H400" s="83">
        <v>30</v>
      </c>
      <c r="I400" s="94">
        <v>30</v>
      </c>
      <c r="J400" s="94">
        <v>30</v>
      </c>
      <c r="K400" s="94">
        <v>30</v>
      </c>
    </row>
    <row r="401" spans="1:11" ht="16.5" thickTop="1" thickBot="1" x14ac:dyDescent="0.3">
      <c r="A401" s="20"/>
      <c r="B401" s="34" t="s">
        <v>129</v>
      </c>
      <c r="C401" s="19" t="s">
        <v>142</v>
      </c>
      <c r="D401" s="58">
        <v>41</v>
      </c>
      <c r="E401" s="89">
        <v>350.43</v>
      </c>
      <c r="F401" s="89">
        <v>473.79</v>
      </c>
      <c r="G401" s="94">
        <v>200</v>
      </c>
      <c r="H401" s="83">
        <v>200</v>
      </c>
      <c r="I401" s="94">
        <v>100</v>
      </c>
      <c r="J401" s="94">
        <v>100</v>
      </c>
      <c r="K401" s="94">
        <v>100</v>
      </c>
    </row>
    <row r="402" spans="1:11" ht="16.5" thickTop="1" thickBot="1" x14ac:dyDescent="0.3">
      <c r="A402" s="52"/>
      <c r="B402" s="52"/>
      <c r="C402" s="53" t="s">
        <v>187</v>
      </c>
      <c r="D402" s="52">
        <v>41</v>
      </c>
      <c r="E402" s="81">
        <f>1574.3</f>
        <v>1574.3</v>
      </c>
      <c r="F402" s="81">
        <v>0</v>
      </c>
      <c r="G402" s="100">
        <v>750</v>
      </c>
      <c r="H402" s="81">
        <v>1500</v>
      </c>
      <c r="I402" s="100">
        <v>1500</v>
      </c>
      <c r="J402" s="100">
        <v>1500</v>
      </c>
      <c r="K402" s="100">
        <v>1500</v>
      </c>
    </row>
    <row r="403" spans="1:11" s="60" customFormat="1" ht="16.5" thickTop="1" thickBot="1" x14ac:dyDescent="0.3">
      <c r="A403" s="59"/>
      <c r="B403" s="59" t="s">
        <v>131</v>
      </c>
      <c r="C403" s="61" t="s">
        <v>188</v>
      </c>
      <c r="D403" s="109" t="s">
        <v>87</v>
      </c>
      <c r="E403" s="85">
        <v>900</v>
      </c>
      <c r="F403" s="85">
        <v>0</v>
      </c>
      <c r="G403" s="102">
        <v>0</v>
      </c>
      <c r="H403" s="85">
        <v>0</v>
      </c>
      <c r="I403" s="102">
        <v>0</v>
      </c>
      <c r="J403" s="102">
        <v>0</v>
      </c>
      <c r="K403" s="102">
        <v>0</v>
      </c>
    </row>
    <row r="404" spans="1:11" ht="16.5" thickTop="1" thickBot="1" x14ac:dyDescent="0.3">
      <c r="A404" s="20"/>
      <c r="B404" s="34" t="s">
        <v>133</v>
      </c>
      <c r="C404" s="19" t="s">
        <v>188</v>
      </c>
      <c r="D404" s="58">
        <v>41</v>
      </c>
      <c r="E404" s="83">
        <v>674.3</v>
      </c>
      <c r="F404" s="83">
        <v>0</v>
      </c>
      <c r="G404" s="94">
        <v>750</v>
      </c>
      <c r="H404" s="83">
        <v>1500</v>
      </c>
      <c r="I404" s="94">
        <v>1500</v>
      </c>
      <c r="J404" s="94">
        <v>1500</v>
      </c>
      <c r="K404" s="94">
        <v>1500</v>
      </c>
    </row>
    <row r="405" spans="1:11" ht="16.5" thickTop="1" thickBot="1" x14ac:dyDescent="0.3">
      <c r="A405" s="52"/>
      <c r="B405" s="52"/>
      <c r="C405" s="53" t="s">
        <v>145</v>
      </c>
      <c r="D405" s="52">
        <v>41</v>
      </c>
      <c r="E405" s="81">
        <v>140</v>
      </c>
      <c r="F405" s="81">
        <f>F412+F413+F414</f>
        <v>665.07999999999993</v>
      </c>
      <c r="G405" s="100">
        <f>G406+G412+G414</f>
        <v>1050</v>
      </c>
      <c r="H405" s="81">
        <f>H406+H412+H414</f>
        <v>2500</v>
      </c>
      <c r="I405" s="100">
        <f>I406+I412+I413+I414</f>
        <v>2600</v>
      </c>
      <c r="J405" s="100">
        <f>J406+J412+J413+J414</f>
        <v>2600</v>
      </c>
      <c r="K405" s="100">
        <f>K406+K412+K413+K414</f>
        <v>2600</v>
      </c>
    </row>
    <row r="406" spans="1:11" s="60" customFormat="1" ht="16.5" thickTop="1" thickBot="1" x14ac:dyDescent="0.3">
      <c r="A406" s="59"/>
      <c r="B406" s="59" t="s">
        <v>135</v>
      </c>
      <c r="C406" s="93" t="s">
        <v>313</v>
      </c>
      <c r="D406" s="59">
        <v>41</v>
      </c>
      <c r="E406" s="91">
        <v>0</v>
      </c>
      <c r="F406" s="91">
        <v>0</v>
      </c>
      <c r="G406" s="103">
        <v>450</v>
      </c>
      <c r="H406" s="91">
        <f>H407+H408+H409+H410+H411</f>
        <v>1150</v>
      </c>
      <c r="I406" s="103">
        <f>I407+I408+I409+I410+I411</f>
        <v>1200</v>
      </c>
      <c r="J406" s="103">
        <f>J407+J408+J409+J410+J411</f>
        <v>1200</v>
      </c>
      <c r="K406" s="103">
        <f>K407+K408+K409+K410+K411</f>
        <v>1200</v>
      </c>
    </row>
    <row r="407" spans="1:11" s="73" customFormat="1" ht="16.5" thickTop="1" thickBot="1" x14ac:dyDescent="0.3">
      <c r="A407" s="62"/>
      <c r="B407" s="62"/>
      <c r="C407" s="61" t="s">
        <v>314</v>
      </c>
      <c r="D407" s="62">
        <v>41</v>
      </c>
      <c r="E407" s="85">
        <v>0</v>
      </c>
      <c r="F407" s="85">
        <v>0</v>
      </c>
      <c r="G407" s="102">
        <v>150</v>
      </c>
      <c r="H407" s="85">
        <v>300</v>
      </c>
      <c r="I407" s="102">
        <v>350</v>
      </c>
      <c r="J407" s="102">
        <v>350</v>
      </c>
      <c r="K407" s="102">
        <v>350</v>
      </c>
    </row>
    <row r="408" spans="1:11" s="73" customFormat="1" ht="16.5" thickTop="1" thickBot="1" x14ac:dyDescent="0.3">
      <c r="A408" s="62"/>
      <c r="B408" s="62"/>
      <c r="C408" s="61" t="s">
        <v>315</v>
      </c>
      <c r="D408" s="62">
        <v>41</v>
      </c>
      <c r="E408" s="85">
        <v>0</v>
      </c>
      <c r="F408" s="85">
        <v>0</v>
      </c>
      <c r="G408" s="102">
        <v>300</v>
      </c>
      <c r="H408" s="85">
        <v>300</v>
      </c>
      <c r="I408" s="102">
        <v>300</v>
      </c>
      <c r="J408" s="102">
        <v>300</v>
      </c>
      <c r="K408" s="102">
        <v>300</v>
      </c>
    </row>
    <row r="409" spans="1:11" s="73" customFormat="1" ht="16.5" thickTop="1" thickBot="1" x14ac:dyDescent="0.3">
      <c r="A409" s="62"/>
      <c r="B409" s="62"/>
      <c r="C409" s="61" t="s">
        <v>431</v>
      </c>
      <c r="D409" s="62">
        <v>41</v>
      </c>
      <c r="E409" s="85">
        <v>0</v>
      </c>
      <c r="F409" s="85">
        <v>0</v>
      </c>
      <c r="G409" s="102">
        <v>0</v>
      </c>
      <c r="H409" s="85">
        <v>150</v>
      </c>
      <c r="I409" s="102">
        <v>150</v>
      </c>
      <c r="J409" s="102">
        <v>150</v>
      </c>
      <c r="K409" s="102">
        <v>150</v>
      </c>
    </row>
    <row r="410" spans="1:11" s="73" customFormat="1" ht="16.5" thickTop="1" thickBot="1" x14ac:dyDescent="0.3">
      <c r="A410" s="62"/>
      <c r="B410" s="62"/>
      <c r="C410" s="61" t="s">
        <v>432</v>
      </c>
      <c r="D410" s="62">
        <v>41</v>
      </c>
      <c r="E410" s="85">
        <v>0</v>
      </c>
      <c r="F410" s="85">
        <v>0</v>
      </c>
      <c r="G410" s="102">
        <v>0</v>
      </c>
      <c r="H410" s="85">
        <v>150</v>
      </c>
      <c r="I410" s="102">
        <v>150</v>
      </c>
      <c r="J410" s="102">
        <v>150</v>
      </c>
      <c r="K410" s="102">
        <v>150</v>
      </c>
    </row>
    <row r="411" spans="1:11" s="73" customFormat="1" ht="16.5" thickTop="1" thickBot="1" x14ac:dyDescent="0.3">
      <c r="A411" s="62"/>
      <c r="B411" s="62"/>
      <c r="C411" s="61" t="s">
        <v>433</v>
      </c>
      <c r="D411" s="62">
        <v>41</v>
      </c>
      <c r="E411" s="85">
        <v>0</v>
      </c>
      <c r="F411" s="85">
        <v>0</v>
      </c>
      <c r="G411" s="102">
        <v>0</v>
      </c>
      <c r="H411" s="85">
        <v>250</v>
      </c>
      <c r="I411" s="102">
        <v>250</v>
      </c>
      <c r="J411" s="102">
        <v>250</v>
      </c>
      <c r="K411" s="102">
        <v>250</v>
      </c>
    </row>
    <row r="412" spans="1:11" s="73" customFormat="1" ht="16.5" thickTop="1" thickBot="1" x14ac:dyDescent="0.3">
      <c r="A412" s="62"/>
      <c r="B412" s="59" t="s">
        <v>136</v>
      </c>
      <c r="C412" s="61" t="s">
        <v>234</v>
      </c>
      <c r="D412" s="62">
        <v>41</v>
      </c>
      <c r="E412" s="85">
        <v>0</v>
      </c>
      <c r="F412" s="85">
        <v>280.08</v>
      </c>
      <c r="G412" s="102">
        <v>400</v>
      </c>
      <c r="H412" s="85">
        <v>1150</v>
      </c>
      <c r="I412" s="102">
        <v>1000</v>
      </c>
      <c r="J412" s="102">
        <v>1000</v>
      </c>
      <c r="K412" s="102">
        <v>1000</v>
      </c>
    </row>
    <row r="413" spans="1:11" s="73" customFormat="1" ht="16.5" thickTop="1" thickBot="1" x14ac:dyDescent="0.3">
      <c r="A413" s="62"/>
      <c r="B413" s="59" t="s">
        <v>138</v>
      </c>
      <c r="C413" s="61" t="s">
        <v>373</v>
      </c>
      <c r="D413" s="62">
        <v>41</v>
      </c>
      <c r="E413" s="85">
        <v>0</v>
      </c>
      <c r="F413" s="85">
        <v>235</v>
      </c>
      <c r="G413" s="102">
        <v>0</v>
      </c>
      <c r="H413" s="85">
        <v>0</v>
      </c>
      <c r="I413" s="102">
        <v>200</v>
      </c>
      <c r="J413" s="102">
        <v>200</v>
      </c>
      <c r="K413" s="102">
        <v>200</v>
      </c>
    </row>
    <row r="414" spans="1:11" ht="16.5" thickTop="1" thickBot="1" x14ac:dyDescent="0.3">
      <c r="A414" s="20"/>
      <c r="B414" s="34" t="s">
        <v>140</v>
      </c>
      <c r="C414" s="19" t="s">
        <v>174</v>
      </c>
      <c r="D414" s="58">
        <v>41</v>
      </c>
      <c r="E414" s="83">
        <v>140</v>
      </c>
      <c r="F414" s="83">
        <v>150</v>
      </c>
      <c r="G414" s="94">
        <v>200</v>
      </c>
      <c r="H414" s="83">
        <v>200</v>
      </c>
      <c r="I414" s="94">
        <v>200</v>
      </c>
      <c r="J414" s="94">
        <v>200</v>
      </c>
      <c r="K414" s="94">
        <v>200</v>
      </c>
    </row>
    <row r="415" spans="1:11" ht="16.5" thickTop="1" thickBot="1" x14ac:dyDescent="0.3">
      <c r="A415" s="44" t="s">
        <v>213</v>
      </c>
      <c r="B415" s="51"/>
      <c r="C415" s="221" t="s">
        <v>214</v>
      </c>
      <c r="D415" s="222"/>
      <c r="E415" s="80">
        <v>78.7</v>
      </c>
      <c r="F415" s="80">
        <f>F416+F421</f>
        <v>322.64999999999998</v>
      </c>
      <c r="G415" s="99">
        <v>210</v>
      </c>
      <c r="H415" s="80">
        <v>310</v>
      </c>
      <c r="I415" s="99">
        <v>310</v>
      </c>
      <c r="J415" s="99">
        <v>310</v>
      </c>
      <c r="K415" s="99">
        <v>310</v>
      </c>
    </row>
    <row r="416" spans="1:11" ht="16.5" thickTop="1" thickBot="1" x14ac:dyDescent="0.3">
      <c r="A416" s="52"/>
      <c r="B416" s="52"/>
      <c r="C416" s="53" t="s">
        <v>132</v>
      </c>
      <c r="D416" s="52">
        <v>41</v>
      </c>
      <c r="E416" s="81">
        <v>78.7</v>
      </c>
      <c r="F416" s="81">
        <f>F417+F418</f>
        <v>272.64999999999998</v>
      </c>
      <c r="G416" s="100">
        <v>110</v>
      </c>
      <c r="H416" s="81">
        <v>110</v>
      </c>
      <c r="I416" s="100">
        <v>110</v>
      </c>
      <c r="J416" s="100">
        <v>110</v>
      </c>
      <c r="K416" s="100">
        <v>110</v>
      </c>
    </row>
    <row r="417" spans="1:1732" s="73" customFormat="1" ht="16.5" thickTop="1" thickBot="1" x14ac:dyDescent="0.3">
      <c r="A417" s="62"/>
      <c r="B417" s="59" t="s">
        <v>103</v>
      </c>
      <c r="C417" s="61" t="s">
        <v>231</v>
      </c>
      <c r="D417" s="62">
        <v>41</v>
      </c>
      <c r="E417" s="85">
        <v>19.8</v>
      </c>
      <c r="F417" s="85">
        <v>213.75</v>
      </c>
      <c r="G417" s="102">
        <v>50</v>
      </c>
      <c r="H417" s="85">
        <v>50</v>
      </c>
      <c r="I417" s="102">
        <v>50</v>
      </c>
      <c r="J417" s="102">
        <v>50</v>
      </c>
      <c r="K417" s="102">
        <v>50</v>
      </c>
    </row>
    <row r="418" spans="1:1732" ht="16.5" thickTop="1" thickBot="1" x14ac:dyDescent="0.3">
      <c r="A418" s="20"/>
      <c r="B418" s="34" t="s">
        <v>105</v>
      </c>
      <c r="C418" s="19" t="s">
        <v>215</v>
      </c>
      <c r="D418" s="58">
        <v>41</v>
      </c>
      <c r="E418" s="83">
        <v>58.9</v>
      </c>
      <c r="F418" s="83">
        <v>58.9</v>
      </c>
      <c r="G418" s="94">
        <v>60</v>
      </c>
      <c r="H418" s="83">
        <v>60</v>
      </c>
      <c r="I418" s="94">
        <v>60</v>
      </c>
      <c r="J418" s="94">
        <v>60</v>
      </c>
      <c r="K418" s="94">
        <v>60</v>
      </c>
    </row>
    <row r="419" spans="1:1732" s="198" customFormat="1" ht="16.5" thickTop="1" thickBot="1" x14ac:dyDescent="0.3">
      <c r="A419" s="52"/>
      <c r="B419" s="52"/>
      <c r="C419" s="53" t="s">
        <v>187</v>
      </c>
      <c r="D419" s="197">
        <v>41</v>
      </c>
      <c r="E419" s="81">
        <v>0</v>
      </c>
      <c r="F419" s="81">
        <v>0</v>
      </c>
      <c r="G419" s="100">
        <v>0</v>
      </c>
      <c r="H419" s="81">
        <v>100</v>
      </c>
      <c r="I419" s="100">
        <v>100</v>
      </c>
      <c r="J419" s="100">
        <v>100</v>
      </c>
      <c r="K419" s="100">
        <v>100</v>
      </c>
      <c r="L419" s="203"/>
      <c r="M419" s="203"/>
      <c r="N419" s="203"/>
      <c r="O419" s="203"/>
      <c r="P419" s="203"/>
      <c r="Q419" s="203"/>
      <c r="R419" s="203"/>
      <c r="S419" s="203"/>
      <c r="T419" s="203"/>
      <c r="U419" s="203"/>
      <c r="V419" s="203"/>
      <c r="W419" s="203"/>
      <c r="X419" s="203"/>
      <c r="Y419" s="203"/>
      <c r="Z419" s="203"/>
      <c r="AA419" s="203"/>
      <c r="AB419" s="203"/>
      <c r="AC419" s="203"/>
      <c r="AD419" s="203"/>
      <c r="AE419" s="203"/>
      <c r="AF419" s="203"/>
      <c r="AG419" s="203"/>
      <c r="AH419" s="203"/>
      <c r="AI419" s="203"/>
      <c r="AJ419" s="203"/>
      <c r="AK419" s="203"/>
      <c r="AL419" s="203"/>
      <c r="AM419" s="203"/>
      <c r="AN419" s="203"/>
      <c r="AO419" s="203"/>
      <c r="AP419" s="203"/>
      <c r="AQ419" s="203"/>
      <c r="AR419" s="203"/>
      <c r="AS419" s="203"/>
      <c r="AT419" s="203"/>
      <c r="AU419" s="203"/>
      <c r="AV419" s="203"/>
      <c r="AW419" s="203"/>
      <c r="AX419" s="203"/>
      <c r="AY419" s="203"/>
      <c r="AZ419" s="203"/>
      <c r="BA419" s="203"/>
      <c r="BB419" s="203"/>
      <c r="BC419" s="203"/>
      <c r="BD419" s="203"/>
      <c r="BE419" s="203"/>
      <c r="BF419" s="203"/>
      <c r="BG419" s="203"/>
      <c r="BH419" s="203"/>
      <c r="BI419" s="203"/>
      <c r="BJ419" s="203"/>
      <c r="BK419" s="203"/>
      <c r="BL419" s="203"/>
      <c r="BM419" s="203"/>
      <c r="BN419" s="203"/>
      <c r="BO419" s="203"/>
      <c r="BP419" s="203"/>
      <c r="BQ419" s="203"/>
      <c r="BR419" s="203"/>
      <c r="BS419" s="203"/>
      <c r="BT419" s="203"/>
      <c r="BU419" s="203"/>
      <c r="BV419" s="203"/>
      <c r="BW419" s="203"/>
      <c r="BX419" s="203"/>
      <c r="BY419" s="203"/>
      <c r="BZ419" s="203"/>
      <c r="CA419" s="203"/>
      <c r="CB419" s="203"/>
      <c r="CC419" s="203"/>
      <c r="CD419" s="203"/>
      <c r="CE419" s="203"/>
      <c r="CF419" s="203"/>
      <c r="CG419" s="203"/>
      <c r="CH419" s="203"/>
      <c r="CI419" s="203"/>
      <c r="CJ419" s="203"/>
      <c r="CK419" s="203"/>
      <c r="CL419" s="203"/>
      <c r="CM419" s="203"/>
      <c r="CN419" s="203"/>
      <c r="CO419" s="203"/>
      <c r="CP419" s="203"/>
      <c r="CQ419" s="203"/>
      <c r="CR419" s="203"/>
      <c r="CS419" s="203"/>
      <c r="CT419" s="203"/>
      <c r="CU419" s="203"/>
      <c r="CV419" s="203"/>
      <c r="CW419" s="203"/>
      <c r="CX419" s="203"/>
      <c r="CY419" s="203"/>
      <c r="CZ419" s="203"/>
      <c r="DA419" s="203"/>
      <c r="DB419" s="203"/>
      <c r="DC419" s="203"/>
      <c r="DD419" s="203"/>
      <c r="DE419" s="203"/>
      <c r="DF419" s="203"/>
      <c r="DG419" s="203"/>
      <c r="DH419" s="203"/>
      <c r="DI419" s="203"/>
      <c r="DJ419" s="203"/>
      <c r="DK419" s="203"/>
      <c r="DL419" s="203"/>
      <c r="DM419" s="203"/>
      <c r="DN419" s="203"/>
      <c r="DO419" s="203"/>
      <c r="DP419" s="203"/>
      <c r="DQ419" s="203"/>
      <c r="DR419" s="203"/>
      <c r="DS419" s="203"/>
      <c r="DT419" s="203"/>
      <c r="DU419" s="203"/>
      <c r="DV419" s="203"/>
      <c r="DW419" s="203"/>
      <c r="DX419" s="203"/>
      <c r="DY419" s="203"/>
      <c r="DZ419" s="203"/>
      <c r="EA419" s="203"/>
      <c r="EB419" s="203"/>
      <c r="EC419" s="203"/>
      <c r="ED419" s="203"/>
      <c r="EE419" s="203"/>
      <c r="EF419" s="203"/>
      <c r="EG419" s="203"/>
      <c r="EH419" s="203"/>
      <c r="EI419" s="203"/>
      <c r="EJ419" s="203"/>
      <c r="EK419" s="203"/>
      <c r="EL419" s="203"/>
      <c r="EM419" s="203"/>
      <c r="EN419" s="203"/>
      <c r="EO419" s="203"/>
      <c r="EP419" s="203"/>
      <c r="EQ419" s="203"/>
      <c r="ER419" s="203"/>
      <c r="ES419" s="203"/>
      <c r="ET419" s="203"/>
      <c r="EU419" s="203"/>
      <c r="EV419" s="203"/>
      <c r="EW419" s="203"/>
      <c r="EX419" s="203"/>
      <c r="EY419" s="203"/>
      <c r="EZ419" s="203"/>
      <c r="FA419" s="203"/>
      <c r="FB419" s="203"/>
      <c r="FC419" s="203"/>
      <c r="FD419" s="203"/>
      <c r="FE419" s="203"/>
      <c r="FF419" s="203"/>
      <c r="FG419" s="203"/>
      <c r="FH419" s="203"/>
      <c r="FI419" s="203"/>
      <c r="FJ419" s="203"/>
      <c r="FK419" s="203"/>
      <c r="FL419" s="203"/>
      <c r="FM419" s="203"/>
      <c r="FN419" s="203"/>
      <c r="FO419" s="203"/>
      <c r="FP419" s="203"/>
      <c r="FQ419" s="203"/>
      <c r="FR419" s="203"/>
      <c r="FS419" s="203"/>
      <c r="FT419" s="203"/>
      <c r="FU419" s="203"/>
      <c r="FV419" s="203"/>
      <c r="FW419" s="203"/>
      <c r="FX419" s="203"/>
      <c r="FY419" s="203"/>
      <c r="FZ419" s="203"/>
      <c r="GA419" s="203"/>
      <c r="GB419" s="203"/>
      <c r="GC419" s="203"/>
      <c r="GD419" s="203"/>
      <c r="GE419" s="203"/>
      <c r="GF419" s="203"/>
      <c r="GG419" s="203"/>
      <c r="GH419" s="203"/>
      <c r="GI419" s="203"/>
      <c r="GJ419" s="203"/>
      <c r="GK419" s="203"/>
      <c r="GL419" s="203"/>
      <c r="GM419" s="203"/>
      <c r="GN419" s="203"/>
      <c r="GO419" s="203"/>
      <c r="GP419" s="203"/>
      <c r="GQ419" s="203"/>
      <c r="GR419" s="203"/>
      <c r="GS419" s="203"/>
      <c r="GT419" s="203"/>
      <c r="GU419" s="203"/>
      <c r="GV419" s="203"/>
      <c r="GW419" s="203"/>
      <c r="GX419" s="203"/>
      <c r="GY419" s="203"/>
      <c r="GZ419" s="203"/>
      <c r="HA419" s="203"/>
      <c r="HB419" s="203"/>
      <c r="HC419" s="203"/>
      <c r="HD419" s="203"/>
      <c r="HE419" s="203"/>
      <c r="HF419" s="203"/>
      <c r="HG419" s="203"/>
      <c r="HH419" s="203"/>
      <c r="HI419" s="203"/>
      <c r="HJ419" s="203"/>
      <c r="HK419" s="203"/>
      <c r="HL419" s="203"/>
      <c r="HM419" s="203"/>
      <c r="HN419" s="203"/>
      <c r="HO419" s="203"/>
      <c r="HP419" s="203"/>
      <c r="HQ419" s="203"/>
      <c r="HR419" s="203"/>
      <c r="HS419" s="203"/>
      <c r="HT419" s="203"/>
      <c r="HU419" s="203"/>
      <c r="HV419" s="203"/>
      <c r="HW419" s="203"/>
      <c r="HX419" s="203"/>
      <c r="HY419" s="203"/>
      <c r="HZ419" s="203"/>
      <c r="IA419" s="203"/>
      <c r="IB419" s="203"/>
      <c r="IC419" s="203"/>
      <c r="ID419" s="203"/>
      <c r="IE419" s="203"/>
      <c r="IF419" s="203"/>
      <c r="IG419" s="203"/>
      <c r="IH419" s="203"/>
      <c r="II419" s="203"/>
      <c r="IJ419" s="203"/>
      <c r="IK419" s="203"/>
      <c r="IL419" s="203"/>
      <c r="IM419" s="203"/>
      <c r="IN419" s="203"/>
      <c r="IO419" s="203"/>
      <c r="IP419" s="203"/>
      <c r="IQ419" s="203"/>
      <c r="IR419" s="203"/>
      <c r="IS419" s="203"/>
      <c r="IT419" s="203"/>
      <c r="IU419" s="203"/>
      <c r="IV419" s="203"/>
      <c r="IW419" s="203"/>
      <c r="IX419" s="203"/>
      <c r="IY419" s="203"/>
      <c r="IZ419" s="203"/>
      <c r="JA419" s="203"/>
      <c r="JB419" s="203"/>
      <c r="JC419" s="203"/>
      <c r="JD419" s="203"/>
      <c r="JE419" s="203"/>
      <c r="JF419" s="203"/>
      <c r="JG419" s="203"/>
      <c r="JH419" s="203"/>
      <c r="JI419" s="203"/>
      <c r="JJ419" s="203"/>
      <c r="JK419" s="203"/>
      <c r="JL419" s="203"/>
      <c r="JM419" s="203"/>
      <c r="JN419" s="203"/>
      <c r="JO419" s="203"/>
      <c r="JP419" s="203"/>
      <c r="JQ419" s="203"/>
      <c r="JR419" s="203"/>
      <c r="JS419" s="203"/>
      <c r="JT419" s="203"/>
      <c r="JU419" s="203"/>
      <c r="JV419" s="203"/>
      <c r="JW419" s="203"/>
      <c r="JX419" s="203"/>
      <c r="JY419" s="203"/>
      <c r="JZ419" s="203"/>
      <c r="KA419" s="203"/>
      <c r="KB419" s="203"/>
      <c r="KC419" s="203"/>
      <c r="KD419" s="203"/>
      <c r="KE419" s="203"/>
      <c r="KF419" s="203"/>
      <c r="KG419" s="203"/>
      <c r="KH419" s="203"/>
      <c r="KI419" s="203"/>
      <c r="KJ419" s="203"/>
      <c r="KK419" s="203"/>
      <c r="KL419" s="203"/>
      <c r="KM419" s="203"/>
      <c r="KN419" s="203"/>
      <c r="KO419" s="203"/>
      <c r="KP419" s="203"/>
      <c r="KQ419" s="203"/>
      <c r="KR419" s="203"/>
      <c r="KS419" s="203"/>
      <c r="KT419" s="203"/>
      <c r="KU419" s="203"/>
      <c r="KV419" s="203"/>
      <c r="KW419" s="203"/>
      <c r="KX419" s="203"/>
      <c r="KY419" s="203"/>
      <c r="KZ419" s="203"/>
      <c r="LA419" s="203"/>
      <c r="LB419" s="203"/>
      <c r="LC419" s="203"/>
      <c r="LD419" s="203"/>
      <c r="LE419" s="203"/>
      <c r="LF419" s="203"/>
      <c r="LG419" s="203"/>
      <c r="LH419" s="203"/>
      <c r="LI419" s="203"/>
      <c r="LJ419" s="203"/>
      <c r="LK419" s="203"/>
      <c r="LL419" s="203"/>
      <c r="LM419" s="203"/>
      <c r="LN419" s="203"/>
      <c r="LO419" s="203"/>
      <c r="LP419" s="203"/>
      <c r="LQ419" s="203"/>
      <c r="LR419" s="203"/>
      <c r="LS419" s="203"/>
      <c r="LT419" s="203"/>
      <c r="LU419" s="203"/>
      <c r="LV419" s="203"/>
      <c r="LW419" s="203"/>
      <c r="LX419" s="203"/>
      <c r="LY419" s="203"/>
      <c r="LZ419" s="203"/>
      <c r="MA419" s="203"/>
      <c r="MB419" s="203"/>
      <c r="MC419" s="203"/>
      <c r="MD419" s="203"/>
      <c r="ME419" s="203"/>
      <c r="MF419" s="203"/>
      <c r="MG419" s="203"/>
      <c r="MH419" s="203"/>
      <c r="MI419" s="203"/>
      <c r="MJ419" s="203"/>
      <c r="MK419" s="203"/>
      <c r="ML419" s="203"/>
      <c r="MM419" s="203"/>
      <c r="MN419" s="203"/>
      <c r="MO419" s="203"/>
      <c r="MP419" s="203"/>
      <c r="MQ419" s="203"/>
      <c r="MR419" s="203"/>
      <c r="MS419" s="203"/>
      <c r="MT419" s="203"/>
      <c r="MU419" s="203"/>
      <c r="MV419" s="203"/>
      <c r="MW419" s="203"/>
      <c r="MX419" s="203"/>
      <c r="MY419" s="203"/>
      <c r="MZ419" s="203"/>
      <c r="NA419" s="203"/>
      <c r="NB419" s="203"/>
      <c r="NC419" s="203"/>
      <c r="ND419" s="203"/>
      <c r="NE419" s="203"/>
      <c r="NF419" s="203"/>
      <c r="NG419" s="203"/>
      <c r="NH419" s="203"/>
      <c r="NI419" s="203"/>
      <c r="NJ419" s="203"/>
      <c r="NK419" s="203"/>
      <c r="NL419" s="203"/>
      <c r="NM419" s="203"/>
      <c r="NN419" s="203"/>
      <c r="NO419" s="203"/>
      <c r="NP419" s="203"/>
      <c r="NQ419" s="203"/>
      <c r="NR419" s="203"/>
      <c r="NS419" s="203"/>
      <c r="NT419" s="203"/>
      <c r="NU419" s="203"/>
      <c r="NV419" s="203"/>
      <c r="NW419" s="203"/>
      <c r="NX419" s="203"/>
      <c r="NY419" s="203"/>
      <c r="NZ419" s="203"/>
      <c r="OA419" s="203"/>
      <c r="OB419" s="203"/>
      <c r="OC419" s="203"/>
      <c r="OD419" s="203"/>
      <c r="OE419" s="203"/>
      <c r="OF419" s="203"/>
      <c r="OG419" s="203"/>
      <c r="OH419" s="203"/>
      <c r="OI419" s="203"/>
      <c r="OJ419" s="203"/>
      <c r="OK419" s="203"/>
      <c r="OL419" s="203"/>
      <c r="OM419" s="203"/>
      <c r="ON419" s="203"/>
      <c r="OO419" s="203"/>
      <c r="OP419" s="203"/>
      <c r="OQ419" s="203"/>
      <c r="OR419" s="203"/>
      <c r="OS419" s="203"/>
      <c r="OT419" s="203"/>
      <c r="OU419" s="203"/>
      <c r="OV419" s="203"/>
      <c r="OW419" s="203"/>
      <c r="OX419" s="203"/>
      <c r="OY419" s="203"/>
      <c r="OZ419" s="203"/>
      <c r="PA419" s="203"/>
      <c r="PB419" s="203"/>
      <c r="PC419" s="203"/>
      <c r="PD419" s="203"/>
      <c r="PE419" s="203"/>
      <c r="PF419" s="203"/>
      <c r="PG419" s="203"/>
      <c r="PH419" s="203"/>
      <c r="PI419" s="203"/>
      <c r="PJ419" s="203"/>
      <c r="PK419" s="203"/>
      <c r="PL419" s="203"/>
      <c r="PM419" s="203"/>
      <c r="PN419" s="203"/>
      <c r="PO419" s="203"/>
      <c r="PP419" s="203"/>
      <c r="PQ419" s="203"/>
      <c r="PR419" s="203"/>
      <c r="PS419" s="203"/>
      <c r="PT419" s="203"/>
      <c r="PU419" s="203"/>
      <c r="PV419" s="203"/>
      <c r="PW419" s="203"/>
      <c r="PX419" s="203"/>
      <c r="PY419" s="203"/>
      <c r="PZ419" s="203"/>
      <c r="QA419" s="203"/>
      <c r="QB419" s="203"/>
      <c r="QC419" s="203"/>
      <c r="QD419" s="203"/>
      <c r="QE419" s="203"/>
      <c r="QF419" s="203"/>
      <c r="QG419" s="203"/>
      <c r="QH419" s="203"/>
      <c r="QI419" s="203"/>
      <c r="QJ419" s="203"/>
      <c r="QK419" s="203"/>
      <c r="QL419" s="203"/>
      <c r="QM419" s="203"/>
      <c r="QN419" s="203"/>
      <c r="QO419" s="203"/>
      <c r="QP419" s="203"/>
      <c r="QQ419" s="203"/>
      <c r="QR419" s="203"/>
      <c r="QS419" s="203"/>
      <c r="QT419" s="203"/>
      <c r="QU419" s="203"/>
      <c r="QV419" s="203"/>
      <c r="QW419" s="203"/>
      <c r="QX419" s="203"/>
      <c r="QY419" s="203"/>
      <c r="QZ419" s="203"/>
      <c r="RA419" s="203"/>
      <c r="RB419" s="203"/>
      <c r="RC419" s="203"/>
      <c r="RD419" s="203"/>
      <c r="RE419" s="203"/>
      <c r="RF419" s="203"/>
      <c r="RG419" s="203"/>
      <c r="RH419" s="203"/>
      <c r="RI419" s="203"/>
      <c r="RJ419" s="203"/>
      <c r="RK419" s="203"/>
      <c r="RL419" s="203"/>
      <c r="RM419" s="203"/>
      <c r="RN419" s="203"/>
      <c r="RO419" s="203"/>
      <c r="RP419" s="203"/>
      <c r="RQ419" s="203"/>
      <c r="RR419" s="203"/>
      <c r="RS419" s="203"/>
      <c r="RT419" s="203"/>
      <c r="RU419" s="203"/>
      <c r="RV419" s="203"/>
      <c r="RW419" s="203"/>
      <c r="RX419" s="203"/>
      <c r="RY419" s="203"/>
      <c r="RZ419" s="203"/>
      <c r="SA419" s="203"/>
      <c r="SB419" s="203"/>
      <c r="SC419" s="203"/>
      <c r="SD419" s="203"/>
      <c r="SE419" s="203"/>
      <c r="SF419" s="203"/>
      <c r="SG419" s="203"/>
      <c r="SH419" s="203"/>
      <c r="SI419" s="203"/>
      <c r="SJ419" s="203"/>
      <c r="SK419" s="203"/>
      <c r="SL419" s="203"/>
      <c r="SM419" s="203"/>
      <c r="SN419" s="203"/>
      <c r="SO419" s="203"/>
      <c r="SP419" s="203"/>
      <c r="SQ419" s="203"/>
      <c r="SR419" s="203"/>
      <c r="SS419" s="203"/>
      <c r="ST419" s="203"/>
      <c r="SU419" s="203"/>
      <c r="SV419" s="203"/>
      <c r="SW419" s="203"/>
      <c r="SX419" s="203"/>
      <c r="SY419" s="203"/>
      <c r="SZ419" s="203"/>
      <c r="TA419" s="203"/>
      <c r="TB419" s="203"/>
      <c r="TC419" s="203"/>
      <c r="TD419" s="203"/>
      <c r="TE419" s="203"/>
      <c r="TF419" s="203"/>
      <c r="TG419" s="203"/>
      <c r="TH419" s="203"/>
      <c r="TI419" s="203"/>
      <c r="TJ419" s="203"/>
      <c r="TK419" s="203"/>
      <c r="TL419" s="203"/>
      <c r="TM419" s="203"/>
      <c r="TN419" s="203"/>
      <c r="TO419" s="203"/>
      <c r="TP419" s="203"/>
      <c r="TQ419" s="203"/>
      <c r="TR419" s="203"/>
      <c r="TS419" s="203"/>
      <c r="TT419" s="203"/>
      <c r="TU419" s="203"/>
      <c r="TV419" s="203"/>
      <c r="TW419" s="203"/>
      <c r="TX419" s="203"/>
      <c r="TY419" s="203"/>
      <c r="TZ419" s="203"/>
      <c r="UA419" s="203"/>
      <c r="UB419" s="203"/>
      <c r="UC419" s="203"/>
      <c r="UD419" s="203"/>
      <c r="UE419" s="203"/>
      <c r="UF419" s="203"/>
      <c r="UG419" s="203"/>
      <c r="UH419" s="203"/>
      <c r="UI419" s="203"/>
      <c r="UJ419" s="203"/>
      <c r="UK419" s="203"/>
      <c r="UL419" s="203"/>
      <c r="UM419" s="203"/>
      <c r="UN419" s="203"/>
      <c r="UO419" s="203"/>
      <c r="UP419" s="203"/>
      <c r="UQ419" s="203"/>
      <c r="UR419" s="203"/>
      <c r="US419" s="203"/>
      <c r="UT419" s="203"/>
      <c r="UU419" s="203"/>
      <c r="UV419" s="203"/>
      <c r="UW419" s="203"/>
      <c r="UX419" s="203"/>
      <c r="UY419" s="203"/>
      <c r="UZ419" s="203"/>
      <c r="VA419" s="203"/>
      <c r="VB419" s="203"/>
      <c r="VC419" s="203"/>
      <c r="VD419" s="203"/>
      <c r="VE419" s="203"/>
      <c r="VF419" s="203"/>
      <c r="VG419" s="203"/>
      <c r="VH419" s="203"/>
      <c r="VI419" s="203"/>
      <c r="VJ419" s="203"/>
      <c r="VK419" s="203"/>
      <c r="VL419" s="203"/>
      <c r="VM419" s="203"/>
      <c r="VN419" s="203"/>
      <c r="VO419" s="203"/>
      <c r="VP419" s="203"/>
      <c r="VQ419" s="203"/>
      <c r="VR419" s="203"/>
      <c r="VS419" s="203"/>
      <c r="VT419" s="203"/>
      <c r="VU419" s="203"/>
      <c r="VV419" s="203"/>
      <c r="VW419" s="203"/>
      <c r="VX419" s="203"/>
      <c r="VY419" s="203"/>
      <c r="VZ419" s="203"/>
      <c r="WA419" s="203"/>
      <c r="WB419" s="203"/>
      <c r="WC419" s="203"/>
      <c r="WD419" s="203"/>
      <c r="WE419" s="203"/>
      <c r="WF419" s="203"/>
      <c r="WG419" s="203"/>
      <c r="WH419" s="203"/>
      <c r="WI419" s="203"/>
      <c r="WJ419" s="203"/>
      <c r="WK419" s="203"/>
      <c r="WL419" s="203"/>
      <c r="WM419" s="203"/>
      <c r="WN419" s="203"/>
      <c r="WO419" s="203"/>
      <c r="WP419" s="203"/>
      <c r="WQ419" s="203"/>
      <c r="WR419" s="203"/>
      <c r="WS419" s="203"/>
      <c r="WT419" s="203"/>
      <c r="WU419" s="203"/>
      <c r="WV419" s="203"/>
      <c r="WW419" s="203"/>
      <c r="WX419" s="203"/>
      <c r="WY419" s="203"/>
      <c r="WZ419" s="203"/>
      <c r="XA419" s="203"/>
      <c r="XB419" s="203"/>
      <c r="XC419" s="203"/>
      <c r="XD419" s="203"/>
      <c r="XE419" s="203"/>
      <c r="XF419" s="203"/>
      <c r="XG419" s="203"/>
      <c r="XH419" s="203"/>
      <c r="XI419" s="203"/>
      <c r="XJ419" s="203"/>
      <c r="XK419" s="203"/>
      <c r="XL419" s="203"/>
      <c r="XM419" s="203"/>
      <c r="XN419" s="203"/>
      <c r="XO419" s="203"/>
      <c r="XP419" s="203"/>
      <c r="XQ419" s="203"/>
      <c r="XR419" s="203"/>
      <c r="XS419" s="203"/>
      <c r="XT419" s="203"/>
      <c r="XU419" s="203"/>
      <c r="XV419" s="203"/>
      <c r="XW419" s="203"/>
      <c r="XX419" s="203"/>
      <c r="XY419" s="203"/>
      <c r="XZ419" s="203"/>
      <c r="YA419" s="203"/>
      <c r="YB419" s="203"/>
      <c r="YC419" s="203"/>
      <c r="YD419" s="203"/>
      <c r="YE419" s="203"/>
      <c r="YF419" s="203"/>
      <c r="YG419" s="203"/>
      <c r="YH419" s="203"/>
      <c r="YI419" s="203"/>
      <c r="YJ419" s="203"/>
      <c r="YK419" s="203"/>
      <c r="YL419" s="203"/>
      <c r="YM419" s="203"/>
      <c r="YN419" s="203"/>
      <c r="YO419" s="203"/>
      <c r="YP419" s="203"/>
      <c r="YQ419" s="203"/>
      <c r="YR419" s="203"/>
      <c r="YS419" s="203"/>
      <c r="YT419" s="203"/>
      <c r="YU419" s="203"/>
      <c r="YV419" s="203"/>
      <c r="YW419" s="203"/>
      <c r="YX419" s="203"/>
      <c r="YY419" s="203"/>
      <c r="YZ419" s="203"/>
      <c r="ZA419" s="203"/>
      <c r="ZB419" s="203"/>
      <c r="ZC419" s="203"/>
      <c r="ZD419" s="203"/>
      <c r="ZE419" s="203"/>
      <c r="ZF419" s="203"/>
      <c r="ZG419" s="203"/>
      <c r="ZH419" s="203"/>
      <c r="ZI419" s="203"/>
      <c r="ZJ419" s="203"/>
      <c r="ZK419" s="203"/>
      <c r="ZL419" s="203"/>
      <c r="ZM419" s="203"/>
      <c r="ZN419" s="203"/>
      <c r="ZO419" s="203"/>
      <c r="ZP419" s="203"/>
      <c r="ZQ419" s="203"/>
      <c r="ZR419" s="203"/>
      <c r="ZS419" s="203"/>
      <c r="ZT419" s="203"/>
      <c r="ZU419" s="203"/>
      <c r="ZV419" s="203"/>
      <c r="ZW419" s="203"/>
      <c r="ZX419" s="203"/>
      <c r="ZY419" s="203"/>
      <c r="ZZ419" s="203"/>
      <c r="AAA419" s="203"/>
      <c r="AAB419" s="203"/>
      <c r="AAC419" s="203"/>
      <c r="AAD419" s="203"/>
      <c r="AAE419" s="203"/>
      <c r="AAF419" s="203"/>
      <c r="AAG419" s="203"/>
      <c r="AAH419" s="203"/>
      <c r="AAI419" s="203"/>
      <c r="AAJ419" s="203"/>
      <c r="AAK419" s="203"/>
      <c r="AAL419" s="203"/>
      <c r="AAM419" s="203"/>
      <c r="AAN419" s="203"/>
      <c r="AAO419" s="203"/>
      <c r="AAP419" s="203"/>
      <c r="AAQ419" s="203"/>
      <c r="AAR419" s="203"/>
      <c r="AAS419" s="203"/>
      <c r="AAT419" s="203"/>
      <c r="AAU419" s="203"/>
      <c r="AAV419" s="203"/>
      <c r="AAW419" s="203"/>
      <c r="AAX419" s="203"/>
      <c r="AAY419" s="203"/>
      <c r="AAZ419" s="203"/>
      <c r="ABA419" s="203"/>
      <c r="ABB419" s="203"/>
      <c r="ABC419" s="203"/>
      <c r="ABD419" s="203"/>
      <c r="ABE419" s="203"/>
      <c r="ABF419" s="203"/>
      <c r="ABG419" s="203"/>
      <c r="ABH419" s="203"/>
      <c r="ABI419" s="203"/>
      <c r="ABJ419" s="203"/>
      <c r="ABK419" s="203"/>
      <c r="ABL419" s="203"/>
      <c r="ABM419" s="203"/>
      <c r="ABN419" s="203"/>
      <c r="ABO419" s="203"/>
      <c r="ABP419" s="203"/>
      <c r="ABQ419" s="203"/>
      <c r="ABR419" s="203"/>
      <c r="ABS419" s="203"/>
      <c r="ABT419" s="203"/>
      <c r="ABU419" s="203"/>
      <c r="ABV419" s="203"/>
      <c r="ABW419" s="203"/>
      <c r="ABX419" s="203"/>
      <c r="ABY419" s="203"/>
      <c r="ABZ419" s="203"/>
      <c r="ACA419" s="203"/>
      <c r="ACB419" s="203"/>
      <c r="ACC419" s="203"/>
      <c r="ACD419" s="203"/>
      <c r="ACE419" s="203"/>
      <c r="ACF419" s="203"/>
      <c r="ACG419" s="203"/>
      <c r="ACH419" s="203"/>
      <c r="ACI419" s="203"/>
      <c r="ACJ419" s="203"/>
      <c r="ACK419" s="203"/>
      <c r="ACL419" s="203"/>
      <c r="ACM419" s="203"/>
      <c r="ACN419" s="203"/>
      <c r="ACO419" s="203"/>
      <c r="ACP419" s="203"/>
      <c r="ACQ419" s="203"/>
      <c r="ACR419" s="203"/>
      <c r="ACS419" s="203"/>
      <c r="ACT419" s="203"/>
      <c r="ACU419" s="203"/>
      <c r="ACV419" s="203"/>
      <c r="ACW419" s="203"/>
      <c r="ACX419" s="203"/>
      <c r="ACY419" s="203"/>
      <c r="ACZ419" s="203"/>
      <c r="ADA419" s="203"/>
      <c r="ADB419" s="203"/>
      <c r="ADC419" s="203"/>
      <c r="ADD419" s="203"/>
      <c r="ADE419" s="203"/>
      <c r="ADF419" s="203"/>
      <c r="ADG419" s="203"/>
      <c r="ADH419" s="203"/>
      <c r="ADI419" s="203"/>
      <c r="ADJ419" s="203"/>
      <c r="ADK419" s="203"/>
      <c r="ADL419" s="203"/>
      <c r="ADM419" s="203"/>
      <c r="ADN419" s="203"/>
      <c r="ADO419" s="203"/>
      <c r="ADP419" s="203"/>
      <c r="ADQ419" s="203"/>
      <c r="ADR419" s="203"/>
      <c r="ADS419" s="203"/>
      <c r="ADT419" s="203"/>
      <c r="ADU419" s="203"/>
      <c r="ADV419" s="203"/>
      <c r="ADW419" s="203"/>
      <c r="ADX419" s="203"/>
      <c r="ADY419" s="203"/>
      <c r="ADZ419" s="203"/>
      <c r="AEA419" s="203"/>
      <c r="AEB419" s="203"/>
      <c r="AEC419" s="203"/>
      <c r="AED419" s="203"/>
      <c r="AEE419" s="203"/>
      <c r="AEF419" s="203"/>
      <c r="AEG419" s="203"/>
      <c r="AEH419" s="203"/>
      <c r="AEI419" s="203"/>
      <c r="AEJ419" s="203"/>
      <c r="AEK419" s="203"/>
      <c r="AEL419" s="203"/>
      <c r="AEM419" s="203"/>
      <c r="AEN419" s="203"/>
      <c r="AEO419" s="203"/>
      <c r="AEP419" s="203"/>
      <c r="AEQ419" s="203"/>
      <c r="AER419" s="203"/>
      <c r="AES419" s="203"/>
      <c r="AET419" s="203"/>
      <c r="AEU419" s="203"/>
      <c r="AEV419" s="203"/>
      <c r="AEW419" s="203"/>
      <c r="AEX419" s="203"/>
      <c r="AEY419" s="203"/>
      <c r="AEZ419" s="203"/>
      <c r="AFA419" s="203"/>
      <c r="AFB419" s="203"/>
      <c r="AFC419" s="203"/>
      <c r="AFD419" s="203"/>
      <c r="AFE419" s="203"/>
      <c r="AFF419" s="203"/>
      <c r="AFG419" s="203"/>
      <c r="AFH419" s="203"/>
      <c r="AFI419" s="203"/>
      <c r="AFJ419" s="203"/>
      <c r="AFK419" s="203"/>
      <c r="AFL419" s="203"/>
      <c r="AFM419" s="203"/>
      <c r="AFN419" s="203"/>
      <c r="AFO419" s="203"/>
      <c r="AFP419" s="203"/>
      <c r="AFQ419" s="203"/>
      <c r="AFR419" s="203"/>
      <c r="AFS419" s="203"/>
      <c r="AFT419" s="203"/>
      <c r="AFU419" s="203"/>
      <c r="AFV419" s="203"/>
      <c r="AFW419" s="203"/>
      <c r="AFX419" s="203"/>
      <c r="AFY419" s="203"/>
      <c r="AFZ419" s="203"/>
      <c r="AGA419" s="203"/>
      <c r="AGB419" s="203"/>
      <c r="AGC419" s="203"/>
      <c r="AGD419" s="203"/>
      <c r="AGE419" s="203"/>
      <c r="AGF419" s="203"/>
      <c r="AGG419" s="203"/>
      <c r="AGH419" s="203"/>
      <c r="AGI419" s="203"/>
      <c r="AGJ419" s="203"/>
      <c r="AGK419" s="203"/>
      <c r="AGL419" s="203"/>
      <c r="AGM419" s="203"/>
      <c r="AGN419" s="203"/>
      <c r="AGO419" s="203"/>
      <c r="AGP419" s="203"/>
      <c r="AGQ419" s="203"/>
      <c r="AGR419" s="203"/>
      <c r="AGS419" s="203"/>
      <c r="AGT419" s="203"/>
      <c r="AGU419" s="203"/>
      <c r="AGV419" s="203"/>
      <c r="AGW419" s="203"/>
      <c r="AGX419" s="203"/>
      <c r="AGY419" s="203"/>
      <c r="AGZ419" s="203"/>
      <c r="AHA419" s="203"/>
      <c r="AHB419" s="203"/>
      <c r="AHC419" s="203"/>
      <c r="AHD419" s="203"/>
      <c r="AHE419" s="203"/>
      <c r="AHF419" s="203"/>
      <c r="AHG419" s="203"/>
      <c r="AHH419" s="203"/>
      <c r="AHI419" s="203"/>
      <c r="AHJ419" s="203"/>
      <c r="AHK419" s="203"/>
      <c r="AHL419" s="203"/>
      <c r="AHM419" s="203"/>
      <c r="AHN419" s="203"/>
      <c r="AHO419" s="203"/>
      <c r="AHP419" s="203"/>
      <c r="AHQ419" s="203"/>
      <c r="AHR419" s="203"/>
      <c r="AHS419" s="203"/>
      <c r="AHT419" s="203"/>
      <c r="AHU419" s="203"/>
      <c r="AHV419" s="203"/>
      <c r="AHW419" s="203"/>
      <c r="AHX419" s="203"/>
      <c r="AHY419" s="203"/>
      <c r="AHZ419" s="203"/>
      <c r="AIA419" s="203"/>
      <c r="AIB419" s="203"/>
      <c r="AIC419" s="203"/>
      <c r="AID419" s="203"/>
      <c r="AIE419" s="203"/>
      <c r="AIF419" s="203"/>
      <c r="AIG419" s="203"/>
      <c r="AIH419" s="203"/>
      <c r="AII419" s="203"/>
      <c r="AIJ419" s="203"/>
      <c r="AIK419" s="203"/>
      <c r="AIL419" s="203"/>
      <c r="AIM419" s="203"/>
      <c r="AIN419" s="203"/>
      <c r="AIO419" s="203"/>
      <c r="AIP419" s="203"/>
      <c r="AIQ419" s="203"/>
      <c r="AIR419" s="203"/>
      <c r="AIS419" s="203"/>
      <c r="AIT419" s="203"/>
      <c r="AIU419" s="203"/>
      <c r="AIV419" s="203"/>
      <c r="AIW419" s="203"/>
      <c r="AIX419" s="203"/>
      <c r="AIY419" s="203"/>
      <c r="AIZ419" s="203"/>
      <c r="AJA419" s="203"/>
      <c r="AJB419" s="203"/>
      <c r="AJC419" s="203"/>
      <c r="AJD419" s="203"/>
      <c r="AJE419" s="203"/>
      <c r="AJF419" s="203"/>
      <c r="AJG419" s="203"/>
      <c r="AJH419" s="203"/>
      <c r="AJI419" s="203"/>
      <c r="AJJ419" s="203"/>
      <c r="AJK419" s="203"/>
      <c r="AJL419" s="203"/>
      <c r="AJM419" s="203"/>
      <c r="AJN419" s="203"/>
      <c r="AJO419" s="203"/>
      <c r="AJP419" s="203"/>
      <c r="AJQ419" s="203"/>
      <c r="AJR419" s="203"/>
      <c r="AJS419" s="203"/>
      <c r="AJT419" s="203"/>
      <c r="AJU419" s="203"/>
      <c r="AJV419" s="203"/>
      <c r="AJW419" s="203"/>
      <c r="AJX419" s="203"/>
      <c r="AJY419" s="203"/>
      <c r="AJZ419" s="203"/>
      <c r="AKA419" s="203"/>
      <c r="AKB419" s="203"/>
      <c r="AKC419" s="203"/>
      <c r="AKD419" s="203"/>
      <c r="AKE419" s="203"/>
      <c r="AKF419" s="203"/>
      <c r="AKG419" s="203"/>
      <c r="AKH419" s="203"/>
      <c r="AKI419" s="203"/>
      <c r="AKJ419" s="203"/>
      <c r="AKK419" s="203"/>
      <c r="AKL419" s="203"/>
      <c r="AKM419" s="203"/>
      <c r="AKN419" s="203"/>
      <c r="AKO419" s="203"/>
      <c r="AKP419" s="203"/>
      <c r="AKQ419" s="203"/>
      <c r="AKR419" s="203"/>
      <c r="AKS419" s="203"/>
      <c r="AKT419" s="203"/>
      <c r="AKU419" s="203"/>
      <c r="AKV419" s="203"/>
      <c r="AKW419" s="203"/>
      <c r="AKX419" s="203"/>
      <c r="AKY419" s="203"/>
      <c r="AKZ419" s="203"/>
      <c r="ALA419" s="203"/>
      <c r="ALB419" s="203"/>
      <c r="ALC419" s="203"/>
      <c r="ALD419" s="203"/>
      <c r="ALE419" s="203"/>
      <c r="ALF419" s="203"/>
      <c r="ALG419" s="203"/>
      <c r="ALH419" s="203"/>
      <c r="ALI419" s="203"/>
      <c r="ALJ419" s="203"/>
      <c r="ALK419" s="203"/>
      <c r="ALL419" s="203"/>
      <c r="ALM419" s="203"/>
      <c r="ALN419" s="203"/>
      <c r="ALO419" s="203"/>
      <c r="ALP419" s="203"/>
      <c r="ALQ419" s="203"/>
      <c r="ALR419" s="203"/>
      <c r="ALS419" s="203"/>
      <c r="ALT419" s="203"/>
      <c r="ALU419" s="203"/>
      <c r="ALV419" s="203"/>
      <c r="ALW419" s="203"/>
      <c r="ALX419" s="203"/>
      <c r="ALY419" s="203"/>
      <c r="ALZ419" s="203"/>
      <c r="AMA419" s="203"/>
      <c r="AMB419" s="203"/>
      <c r="AMC419" s="203"/>
      <c r="AMD419" s="203"/>
      <c r="AME419" s="203"/>
      <c r="AMF419" s="203"/>
      <c r="AMG419" s="203"/>
      <c r="AMH419" s="203"/>
      <c r="AMI419" s="203"/>
      <c r="AMJ419" s="203"/>
      <c r="AMK419" s="203"/>
      <c r="AML419" s="203"/>
      <c r="AMM419" s="203"/>
      <c r="AMN419" s="203"/>
      <c r="AMO419" s="203"/>
      <c r="AMP419" s="203"/>
      <c r="AMQ419" s="203"/>
      <c r="AMR419" s="203"/>
      <c r="AMS419" s="203"/>
      <c r="AMT419" s="203"/>
      <c r="AMU419" s="203"/>
      <c r="AMV419" s="203"/>
      <c r="AMW419" s="203"/>
      <c r="AMX419" s="203"/>
      <c r="AMY419" s="203"/>
      <c r="AMZ419" s="203"/>
      <c r="ANA419" s="203"/>
      <c r="ANB419" s="203"/>
      <c r="ANC419" s="203"/>
      <c r="AND419" s="203"/>
      <c r="ANE419" s="203"/>
      <c r="ANF419" s="203"/>
      <c r="ANG419" s="203"/>
      <c r="ANH419" s="203"/>
      <c r="ANI419" s="203"/>
      <c r="ANJ419" s="203"/>
      <c r="ANK419" s="203"/>
      <c r="ANL419" s="203"/>
      <c r="ANM419" s="203"/>
      <c r="ANN419" s="203"/>
      <c r="ANO419" s="203"/>
      <c r="ANP419" s="203"/>
      <c r="ANQ419" s="203"/>
      <c r="ANR419" s="203"/>
      <c r="ANS419" s="203"/>
      <c r="ANT419" s="203"/>
      <c r="ANU419" s="203"/>
      <c r="ANV419" s="203"/>
      <c r="ANW419" s="203"/>
      <c r="ANX419" s="203"/>
      <c r="ANY419" s="203"/>
      <c r="ANZ419" s="203"/>
      <c r="AOA419" s="203"/>
      <c r="AOB419" s="203"/>
      <c r="AOC419" s="203"/>
      <c r="AOD419" s="203"/>
      <c r="AOE419" s="203"/>
      <c r="AOF419" s="203"/>
      <c r="AOG419" s="203"/>
      <c r="AOH419" s="203"/>
      <c r="AOI419" s="203"/>
      <c r="AOJ419" s="203"/>
      <c r="AOK419" s="203"/>
      <c r="AOL419" s="203"/>
      <c r="AOM419" s="203"/>
      <c r="AON419" s="203"/>
      <c r="AOO419" s="203"/>
      <c r="AOP419" s="203"/>
      <c r="AOQ419" s="203"/>
      <c r="AOR419" s="203"/>
      <c r="AOS419" s="203"/>
      <c r="AOT419" s="203"/>
      <c r="AOU419" s="203"/>
      <c r="AOV419" s="203"/>
      <c r="AOW419" s="203"/>
      <c r="AOX419" s="203"/>
      <c r="AOY419" s="203"/>
      <c r="AOZ419" s="203"/>
      <c r="APA419" s="203"/>
      <c r="APB419" s="203"/>
      <c r="APC419" s="203"/>
      <c r="APD419" s="203"/>
      <c r="APE419" s="203"/>
      <c r="APF419" s="203"/>
      <c r="APG419" s="203"/>
      <c r="APH419" s="203"/>
      <c r="API419" s="203"/>
      <c r="APJ419" s="203"/>
      <c r="APK419" s="203"/>
      <c r="APL419" s="203"/>
      <c r="APM419" s="203"/>
      <c r="APN419" s="203"/>
      <c r="APO419" s="203"/>
      <c r="APP419" s="203"/>
      <c r="APQ419" s="203"/>
      <c r="APR419" s="203"/>
      <c r="APS419" s="203"/>
      <c r="APT419" s="203"/>
      <c r="APU419" s="203"/>
      <c r="APV419" s="203"/>
      <c r="APW419" s="203"/>
      <c r="APX419" s="203"/>
      <c r="APY419" s="203"/>
      <c r="APZ419" s="203"/>
      <c r="AQA419" s="203"/>
      <c r="AQB419" s="203"/>
      <c r="AQC419" s="203"/>
      <c r="AQD419" s="203"/>
      <c r="AQE419" s="203"/>
      <c r="AQF419" s="203"/>
      <c r="AQG419" s="203"/>
      <c r="AQH419" s="203"/>
      <c r="AQI419" s="203"/>
      <c r="AQJ419" s="203"/>
      <c r="AQK419" s="203"/>
      <c r="AQL419" s="203"/>
      <c r="AQM419" s="203"/>
      <c r="AQN419" s="203"/>
      <c r="AQO419" s="203"/>
      <c r="AQP419" s="203"/>
      <c r="AQQ419" s="203"/>
      <c r="AQR419" s="203"/>
      <c r="AQS419" s="203"/>
      <c r="AQT419" s="203"/>
      <c r="AQU419" s="203"/>
      <c r="AQV419" s="203"/>
      <c r="AQW419" s="203"/>
      <c r="AQX419" s="203"/>
      <c r="AQY419" s="203"/>
      <c r="AQZ419" s="203"/>
      <c r="ARA419" s="203"/>
      <c r="ARB419" s="203"/>
      <c r="ARC419" s="203"/>
      <c r="ARD419" s="203"/>
      <c r="ARE419" s="203"/>
      <c r="ARF419" s="203"/>
      <c r="ARG419" s="203"/>
      <c r="ARH419" s="203"/>
      <c r="ARI419" s="203"/>
      <c r="ARJ419" s="203"/>
      <c r="ARK419" s="203"/>
      <c r="ARL419" s="203"/>
      <c r="ARM419" s="203"/>
      <c r="ARN419" s="203"/>
      <c r="ARO419" s="203"/>
      <c r="ARP419" s="203"/>
      <c r="ARQ419" s="203"/>
      <c r="ARR419" s="203"/>
      <c r="ARS419" s="203"/>
      <c r="ART419" s="203"/>
      <c r="ARU419" s="203"/>
      <c r="ARV419" s="203"/>
      <c r="ARW419" s="203"/>
      <c r="ARX419" s="203"/>
      <c r="ARY419" s="203"/>
      <c r="ARZ419" s="203"/>
      <c r="ASA419" s="203"/>
      <c r="ASB419" s="203"/>
      <c r="ASC419" s="203"/>
      <c r="ASD419" s="203"/>
      <c r="ASE419" s="203"/>
      <c r="ASF419" s="203"/>
      <c r="ASG419" s="203"/>
      <c r="ASH419" s="203"/>
      <c r="ASI419" s="203"/>
      <c r="ASJ419" s="203"/>
      <c r="ASK419" s="203"/>
      <c r="ASL419" s="203"/>
      <c r="ASM419" s="203"/>
      <c r="ASN419" s="203"/>
      <c r="ASO419" s="203"/>
      <c r="ASP419" s="203"/>
      <c r="ASQ419" s="203"/>
      <c r="ASR419" s="203"/>
      <c r="ASS419" s="203"/>
      <c r="AST419" s="203"/>
      <c r="ASU419" s="203"/>
      <c r="ASV419" s="203"/>
      <c r="ASW419" s="203"/>
      <c r="ASX419" s="203"/>
      <c r="ASY419" s="203"/>
      <c r="ASZ419" s="203"/>
      <c r="ATA419" s="203"/>
      <c r="ATB419" s="203"/>
      <c r="ATC419" s="203"/>
      <c r="ATD419" s="203"/>
      <c r="ATE419" s="203"/>
      <c r="ATF419" s="203"/>
      <c r="ATG419" s="203"/>
      <c r="ATH419" s="203"/>
      <c r="ATI419" s="203"/>
      <c r="ATJ419" s="203"/>
      <c r="ATK419" s="203"/>
      <c r="ATL419" s="203"/>
      <c r="ATM419" s="203"/>
      <c r="ATN419" s="203"/>
      <c r="ATO419" s="203"/>
      <c r="ATP419" s="203"/>
      <c r="ATQ419" s="203"/>
      <c r="ATR419" s="203"/>
      <c r="ATS419" s="203"/>
      <c r="ATT419" s="203"/>
      <c r="ATU419" s="203"/>
      <c r="ATV419" s="203"/>
      <c r="ATW419" s="203"/>
      <c r="ATX419" s="203"/>
      <c r="ATY419" s="203"/>
      <c r="ATZ419" s="203"/>
      <c r="AUA419" s="203"/>
      <c r="AUB419" s="203"/>
      <c r="AUC419" s="203"/>
      <c r="AUD419" s="203"/>
      <c r="AUE419" s="203"/>
      <c r="AUF419" s="203"/>
      <c r="AUG419" s="203"/>
      <c r="AUH419" s="203"/>
      <c r="AUI419" s="203"/>
      <c r="AUJ419" s="203"/>
      <c r="AUK419" s="203"/>
      <c r="AUL419" s="203"/>
      <c r="AUM419" s="203"/>
      <c r="AUN419" s="203"/>
      <c r="AUO419" s="203"/>
      <c r="AUP419" s="203"/>
      <c r="AUQ419" s="203"/>
      <c r="AUR419" s="203"/>
      <c r="AUS419" s="203"/>
      <c r="AUT419" s="203"/>
      <c r="AUU419" s="203"/>
      <c r="AUV419" s="203"/>
      <c r="AUW419" s="203"/>
      <c r="AUX419" s="203"/>
      <c r="AUY419" s="203"/>
      <c r="AUZ419" s="203"/>
      <c r="AVA419" s="203"/>
      <c r="AVB419" s="203"/>
      <c r="AVC419" s="203"/>
      <c r="AVD419" s="203"/>
      <c r="AVE419" s="203"/>
      <c r="AVF419" s="203"/>
      <c r="AVG419" s="203"/>
      <c r="AVH419" s="203"/>
      <c r="AVI419" s="203"/>
      <c r="AVJ419" s="203"/>
      <c r="AVK419" s="203"/>
      <c r="AVL419" s="203"/>
      <c r="AVM419" s="203"/>
      <c r="AVN419" s="203"/>
      <c r="AVO419" s="203"/>
      <c r="AVP419" s="203"/>
      <c r="AVQ419" s="203"/>
      <c r="AVR419" s="203"/>
      <c r="AVS419" s="203"/>
      <c r="AVT419" s="203"/>
      <c r="AVU419" s="203"/>
      <c r="AVV419" s="203"/>
      <c r="AVW419" s="203"/>
      <c r="AVX419" s="203"/>
      <c r="AVY419" s="203"/>
      <c r="AVZ419" s="203"/>
      <c r="AWA419" s="203"/>
      <c r="AWB419" s="203"/>
      <c r="AWC419" s="203"/>
      <c r="AWD419" s="203"/>
      <c r="AWE419" s="203"/>
      <c r="AWF419" s="203"/>
      <c r="AWG419" s="203"/>
      <c r="AWH419" s="203"/>
      <c r="AWI419" s="203"/>
      <c r="AWJ419" s="203"/>
      <c r="AWK419" s="203"/>
      <c r="AWL419" s="203"/>
      <c r="AWM419" s="203"/>
      <c r="AWN419" s="203"/>
      <c r="AWO419" s="203"/>
      <c r="AWP419" s="203"/>
      <c r="AWQ419" s="203"/>
      <c r="AWR419" s="203"/>
      <c r="AWS419" s="203"/>
      <c r="AWT419" s="203"/>
      <c r="AWU419" s="203"/>
      <c r="AWV419" s="203"/>
      <c r="AWW419" s="203"/>
      <c r="AWX419" s="203"/>
      <c r="AWY419" s="203"/>
      <c r="AWZ419" s="203"/>
      <c r="AXA419" s="203"/>
      <c r="AXB419" s="203"/>
      <c r="AXC419" s="203"/>
      <c r="AXD419" s="203"/>
      <c r="AXE419" s="203"/>
      <c r="AXF419" s="203"/>
      <c r="AXG419" s="203"/>
      <c r="AXH419" s="203"/>
      <c r="AXI419" s="203"/>
      <c r="AXJ419" s="203"/>
      <c r="AXK419" s="203"/>
      <c r="AXL419" s="203"/>
      <c r="AXM419" s="203"/>
      <c r="AXN419" s="203"/>
      <c r="AXO419" s="203"/>
      <c r="AXP419" s="203"/>
      <c r="AXQ419" s="203"/>
      <c r="AXR419" s="203"/>
      <c r="AXS419" s="203"/>
      <c r="AXT419" s="203"/>
      <c r="AXU419" s="203"/>
      <c r="AXV419" s="203"/>
      <c r="AXW419" s="203"/>
      <c r="AXX419" s="203"/>
      <c r="AXY419" s="203"/>
      <c r="AXZ419" s="203"/>
      <c r="AYA419" s="203"/>
      <c r="AYB419" s="203"/>
      <c r="AYC419" s="203"/>
      <c r="AYD419" s="203"/>
      <c r="AYE419" s="203"/>
      <c r="AYF419" s="203"/>
      <c r="AYG419" s="203"/>
      <c r="AYH419" s="203"/>
      <c r="AYI419" s="203"/>
      <c r="AYJ419" s="203"/>
      <c r="AYK419" s="203"/>
      <c r="AYL419" s="203"/>
      <c r="AYM419" s="203"/>
      <c r="AYN419" s="203"/>
      <c r="AYO419" s="203"/>
      <c r="AYP419" s="203"/>
      <c r="AYQ419" s="203"/>
      <c r="AYR419" s="203"/>
      <c r="AYS419" s="203"/>
      <c r="AYT419" s="203"/>
      <c r="AYU419" s="203"/>
      <c r="AYV419" s="203"/>
      <c r="AYW419" s="203"/>
      <c r="AYX419" s="203"/>
      <c r="AYY419" s="203"/>
      <c r="AYZ419" s="203"/>
      <c r="AZA419" s="203"/>
      <c r="AZB419" s="203"/>
      <c r="AZC419" s="203"/>
      <c r="AZD419" s="203"/>
      <c r="AZE419" s="203"/>
      <c r="AZF419" s="203"/>
      <c r="AZG419" s="203"/>
      <c r="AZH419" s="203"/>
      <c r="AZI419" s="203"/>
      <c r="AZJ419" s="203"/>
      <c r="AZK419" s="203"/>
      <c r="AZL419" s="203"/>
      <c r="AZM419" s="203"/>
      <c r="AZN419" s="203"/>
      <c r="AZO419" s="203"/>
      <c r="AZP419" s="203"/>
      <c r="AZQ419" s="203"/>
      <c r="AZR419" s="203"/>
      <c r="AZS419" s="203"/>
      <c r="AZT419" s="203"/>
      <c r="AZU419" s="203"/>
      <c r="AZV419" s="203"/>
      <c r="AZW419" s="203"/>
      <c r="AZX419" s="203"/>
      <c r="AZY419" s="203"/>
      <c r="AZZ419" s="203"/>
      <c r="BAA419" s="203"/>
      <c r="BAB419" s="203"/>
      <c r="BAC419" s="203"/>
      <c r="BAD419" s="203"/>
      <c r="BAE419" s="203"/>
      <c r="BAF419" s="203"/>
      <c r="BAG419" s="203"/>
      <c r="BAH419" s="203"/>
      <c r="BAI419" s="203"/>
      <c r="BAJ419" s="203"/>
      <c r="BAK419" s="203"/>
      <c r="BAL419" s="203"/>
      <c r="BAM419" s="203"/>
      <c r="BAN419" s="203"/>
      <c r="BAO419" s="203"/>
      <c r="BAP419" s="203"/>
      <c r="BAQ419" s="203"/>
      <c r="BAR419" s="203"/>
      <c r="BAS419" s="203"/>
      <c r="BAT419" s="203"/>
      <c r="BAU419" s="203"/>
      <c r="BAV419" s="203"/>
      <c r="BAW419" s="203"/>
      <c r="BAX419" s="203"/>
      <c r="BAY419" s="203"/>
      <c r="BAZ419" s="203"/>
      <c r="BBA419" s="203"/>
      <c r="BBB419" s="203"/>
      <c r="BBC419" s="203"/>
      <c r="BBD419" s="203"/>
      <c r="BBE419" s="203"/>
      <c r="BBF419" s="203"/>
      <c r="BBG419" s="203"/>
      <c r="BBH419" s="203"/>
      <c r="BBI419" s="203"/>
      <c r="BBJ419" s="203"/>
      <c r="BBK419" s="203"/>
      <c r="BBL419" s="203"/>
      <c r="BBM419" s="203"/>
      <c r="BBN419" s="203"/>
      <c r="BBO419" s="203"/>
      <c r="BBP419" s="203"/>
      <c r="BBQ419" s="203"/>
      <c r="BBR419" s="203"/>
      <c r="BBS419" s="203"/>
      <c r="BBT419" s="203"/>
      <c r="BBU419" s="203"/>
      <c r="BBV419" s="203"/>
      <c r="BBW419" s="203"/>
      <c r="BBX419" s="203"/>
      <c r="BBY419" s="203"/>
      <c r="BBZ419" s="203"/>
      <c r="BCA419" s="203"/>
      <c r="BCB419" s="203"/>
      <c r="BCC419" s="203"/>
      <c r="BCD419" s="203"/>
      <c r="BCE419" s="203"/>
      <c r="BCF419" s="203"/>
      <c r="BCG419" s="203"/>
      <c r="BCH419" s="203"/>
      <c r="BCI419" s="203"/>
      <c r="BCJ419" s="203"/>
      <c r="BCK419" s="203"/>
      <c r="BCL419" s="203"/>
      <c r="BCM419" s="203"/>
      <c r="BCN419" s="203"/>
      <c r="BCO419" s="203"/>
      <c r="BCP419" s="203"/>
      <c r="BCQ419" s="203"/>
      <c r="BCR419" s="203"/>
      <c r="BCS419" s="203"/>
      <c r="BCT419" s="203"/>
      <c r="BCU419" s="203"/>
      <c r="BCV419" s="203"/>
      <c r="BCW419" s="203"/>
      <c r="BCX419" s="203"/>
      <c r="BCY419" s="203"/>
      <c r="BCZ419" s="203"/>
      <c r="BDA419" s="203"/>
      <c r="BDB419" s="203"/>
      <c r="BDC419" s="203"/>
      <c r="BDD419" s="203"/>
      <c r="BDE419" s="203"/>
      <c r="BDF419" s="203"/>
      <c r="BDG419" s="203"/>
      <c r="BDH419" s="203"/>
      <c r="BDI419" s="203"/>
      <c r="BDJ419" s="203"/>
      <c r="BDK419" s="203"/>
      <c r="BDL419" s="203"/>
      <c r="BDM419" s="203"/>
      <c r="BDN419" s="203"/>
      <c r="BDO419" s="203"/>
      <c r="BDP419" s="203"/>
      <c r="BDQ419" s="203"/>
      <c r="BDR419" s="203"/>
      <c r="BDS419" s="203"/>
      <c r="BDT419" s="203"/>
      <c r="BDU419" s="203"/>
      <c r="BDV419" s="203"/>
      <c r="BDW419" s="203"/>
      <c r="BDX419" s="203"/>
      <c r="BDY419" s="203"/>
      <c r="BDZ419" s="203"/>
      <c r="BEA419" s="203"/>
      <c r="BEB419" s="203"/>
      <c r="BEC419" s="203"/>
      <c r="BED419" s="203"/>
      <c r="BEE419" s="203"/>
      <c r="BEF419" s="203"/>
      <c r="BEG419" s="203"/>
      <c r="BEH419" s="203"/>
      <c r="BEI419" s="203"/>
      <c r="BEJ419" s="203"/>
      <c r="BEK419" s="203"/>
      <c r="BEL419" s="203"/>
      <c r="BEM419" s="203"/>
      <c r="BEN419" s="203"/>
      <c r="BEO419" s="203"/>
      <c r="BEP419" s="203"/>
      <c r="BEQ419" s="203"/>
      <c r="BER419" s="203"/>
      <c r="BES419" s="203"/>
      <c r="BET419" s="203"/>
      <c r="BEU419" s="203"/>
      <c r="BEV419" s="203"/>
      <c r="BEW419" s="203"/>
      <c r="BEX419" s="203"/>
      <c r="BEY419" s="203"/>
      <c r="BEZ419" s="203"/>
      <c r="BFA419" s="203"/>
      <c r="BFB419" s="203"/>
      <c r="BFC419" s="203"/>
      <c r="BFD419" s="203"/>
      <c r="BFE419" s="203"/>
      <c r="BFF419" s="203"/>
      <c r="BFG419" s="203"/>
      <c r="BFH419" s="203"/>
      <c r="BFI419" s="203"/>
      <c r="BFJ419" s="203"/>
      <c r="BFK419" s="203"/>
      <c r="BFL419" s="203"/>
      <c r="BFM419" s="203"/>
      <c r="BFN419" s="203"/>
      <c r="BFO419" s="203"/>
      <c r="BFP419" s="203"/>
      <c r="BFQ419" s="203"/>
      <c r="BFR419" s="203"/>
      <c r="BFS419" s="203"/>
      <c r="BFT419" s="203"/>
      <c r="BFU419" s="203"/>
      <c r="BFV419" s="203"/>
      <c r="BFW419" s="203"/>
      <c r="BFX419" s="203"/>
      <c r="BFY419" s="203"/>
      <c r="BFZ419" s="203"/>
      <c r="BGA419" s="203"/>
      <c r="BGB419" s="203"/>
      <c r="BGC419" s="203"/>
      <c r="BGD419" s="203"/>
      <c r="BGE419" s="203"/>
      <c r="BGF419" s="203"/>
      <c r="BGG419" s="203"/>
      <c r="BGH419" s="203"/>
      <c r="BGI419" s="203"/>
      <c r="BGJ419" s="203"/>
      <c r="BGK419" s="203"/>
      <c r="BGL419" s="203"/>
      <c r="BGM419" s="203"/>
      <c r="BGN419" s="203"/>
      <c r="BGO419" s="203"/>
      <c r="BGP419" s="203"/>
      <c r="BGQ419" s="203"/>
      <c r="BGR419" s="203"/>
      <c r="BGS419" s="203"/>
      <c r="BGT419" s="203"/>
      <c r="BGU419" s="203"/>
      <c r="BGV419" s="203"/>
      <c r="BGW419" s="203"/>
      <c r="BGX419" s="203"/>
      <c r="BGY419" s="203"/>
      <c r="BGZ419" s="203"/>
      <c r="BHA419" s="203"/>
      <c r="BHB419" s="203"/>
      <c r="BHC419" s="203"/>
      <c r="BHD419" s="203"/>
      <c r="BHE419" s="203"/>
      <c r="BHF419" s="203"/>
      <c r="BHG419" s="203"/>
      <c r="BHH419" s="203"/>
      <c r="BHI419" s="203"/>
      <c r="BHJ419" s="203"/>
      <c r="BHK419" s="203"/>
      <c r="BHL419" s="203"/>
      <c r="BHM419" s="203"/>
      <c r="BHN419" s="203"/>
      <c r="BHO419" s="203"/>
      <c r="BHP419" s="203"/>
      <c r="BHQ419" s="203"/>
      <c r="BHR419" s="203"/>
      <c r="BHS419" s="203"/>
      <c r="BHT419" s="203"/>
      <c r="BHU419" s="203"/>
      <c r="BHV419" s="203"/>
      <c r="BHW419" s="203"/>
      <c r="BHX419" s="203"/>
      <c r="BHY419" s="203"/>
      <c r="BHZ419" s="203"/>
      <c r="BIA419" s="203"/>
      <c r="BIB419" s="203"/>
      <c r="BIC419" s="203"/>
      <c r="BID419" s="203"/>
      <c r="BIE419" s="203"/>
      <c r="BIF419" s="203"/>
      <c r="BIG419" s="203"/>
      <c r="BIH419" s="203"/>
      <c r="BII419" s="203"/>
      <c r="BIJ419" s="203"/>
      <c r="BIK419" s="203"/>
      <c r="BIL419" s="203"/>
      <c r="BIM419" s="203"/>
      <c r="BIN419" s="203"/>
      <c r="BIO419" s="203"/>
      <c r="BIP419" s="203"/>
      <c r="BIQ419" s="203"/>
      <c r="BIR419" s="203"/>
      <c r="BIS419" s="203"/>
      <c r="BIT419" s="203"/>
      <c r="BIU419" s="203"/>
      <c r="BIV419" s="203"/>
      <c r="BIW419" s="203"/>
      <c r="BIX419" s="203"/>
      <c r="BIY419" s="203"/>
      <c r="BIZ419" s="203"/>
      <c r="BJA419" s="203"/>
      <c r="BJB419" s="203"/>
      <c r="BJC419" s="203"/>
      <c r="BJD419" s="203"/>
      <c r="BJE419" s="203"/>
      <c r="BJF419" s="203"/>
      <c r="BJG419" s="203"/>
      <c r="BJH419" s="203"/>
      <c r="BJI419" s="203"/>
      <c r="BJJ419" s="203"/>
      <c r="BJK419" s="203"/>
      <c r="BJL419" s="203"/>
      <c r="BJM419" s="203"/>
      <c r="BJN419" s="203"/>
      <c r="BJO419" s="203"/>
      <c r="BJP419" s="203"/>
      <c r="BJQ419" s="203"/>
      <c r="BJR419" s="203"/>
      <c r="BJS419" s="203"/>
      <c r="BJT419" s="203"/>
      <c r="BJU419" s="203"/>
      <c r="BJV419" s="203"/>
      <c r="BJW419" s="203"/>
      <c r="BJX419" s="203"/>
      <c r="BJY419" s="203"/>
      <c r="BJZ419" s="203"/>
      <c r="BKA419" s="203"/>
      <c r="BKB419" s="203"/>
      <c r="BKC419" s="203"/>
      <c r="BKD419" s="203"/>
      <c r="BKE419" s="203"/>
      <c r="BKF419" s="203"/>
      <c r="BKG419" s="203"/>
      <c r="BKH419" s="203"/>
      <c r="BKI419" s="203"/>
      <c r="BKJ419" s="203"/>
      <c r="BKK419" s="203"/>
      <c r="BKL419" s="203"/>
      <c r="BKM419" s="203"/>
      <c r="BKN419" s="203"/>
      <c r="BKO419" s="203"/>
      <c r="BKP419" s="203"/>
      <c r="BKQ419" s="203"/>
      <c r="BKR419" s="203"/>
      <c r="BKS419" s="203"/>
      <c r="BKT419" s="203"/>
      <c r="BKU419" s="203"/>
      <c r="BKV419" s="203"/>
      <c r="BKW419" s="203"/>
      <c r="BKX419" s="203"/>
      <c r="BKY419" s="203"/>
      <c r="BKZ419" s="203"/>
      <c r="BLA419" s="203"/>
      <c r="BLB419" s="203"/>
      <c r="BLC419" s="203"/>
      <c r="BLD419" s="203"/>
      <c r="BLE419" s="203"/>
      <c r="BLF419" s="203"/>
      <c r="BLG419" s="203"/>
      <c r="BLH419" s="203"/>
      <c r="BLI419" s="203"/>
      <c r="BLJ419" s="203"/>
      <c r="BLK419" s="203"/>
      <c r="BLL419" s="203"/>
      <c r="BLM419" s="203"/>
      <c r="BLN419" s="203"/>
      <c r="BLO419" s="203"/>
      <c r="BLP419" s="203"/>
      <c r="BLQ419" s="203"/>
      <c r="BLR419" s="203"/>
      <c r="BLS419" s="203"/>
      <c r="BLT419" s="203"/>
      <c r="BLU419" s="203"/>
      <c r="BLV419" s="203"/>
      <c r="BLW419" s="203"/>
      <c r="BLX419" s="203"/>
      <c r="BLY419" s="203"/>
      <c r="BLZ419" s="203"/>
      <c r="BMA419" s="203"/>
      <c r="BMB419" s="203"/>
      <c r="BMC419" s="203"/>
      <c r="BMD419" s="203"/>
      <c r="BME419" s="203"/>
      <c r="BMF419" s="203"/>
      <c r="BMG419" s="203"/>
      <c r="BMH419" s="203"/>
      <c r="BMI419" s="203"/>
      <c r="BMJ419" s="203"/>
      <c r="BMK419" s="203"/>
      <c r="BML419" s="203"/>
      <c r="BMM419" s="203"/>
      <c r="BMN419" s="203"/>
      <c r="BMO419" s="203"/>
      <c r="BMP419" s="203"/>
      <c r="BMQ419" s="203"/>
      <c r="BMR419" s="203"/>
      <c r="BMS419" s="203"/>
      <c r="BMT419" s="203"/>
      <c r="BMU419" s="203"/>
      <c r="BMV419" s="203"/>
      <c r="BMW419" s="203"/>
      <c r="BMX419" s="203"/>
      <c r="BMY419" s="203"/>
      <c r="BMZ419" s="203"/>
      <c r="BNA419" s="203"/>
      <c r="BNB419" s="203"/>
      <c r="BNC419" s="203"/>
      <c r="BND419" s="203"/>
      <c r="BNE419" s="203"/>
      <c r="BNF419" s="203"/>
      <c r="BNG419" s="203"/>
      <c r="BNH419" s="203"/>
      <c r="BNI419" s="203"/>
      <c r="BNJ419" s="203"/>
      <c r="BNK419" s="203"/>
      <c r="BNL419" s="203"/>
      <c r="BNM419" s="203"/>
      <c r="BNN419" s="203"/>
      <c r="BNO419" s="203"/>
      <c r="BNP419" s="203"/>
    </row>
    <row r="420" spans="1:1732" ht="16.5" thickTop="1" thickBot="1" x14ac:dyDescent="0.3">
      <c r="A420" s="59"/>
      <c r="B420" s="59" t="s">
        <v>106</v>
      </c>
      <c r="C420" s="61" t="s">
        <v>188</v>
      </c>
      <c r="D420" s="58">
        <v>41</v>
      </c>
      <c r="E420" s="83">
        <v>0</v>
      </c>
      <c r="F420" s="83">
        <v>0</v>
      </c>
      <c r="G420" s="94">
        <v>0</v>
      </c>
      <c r="H420" s="83">
        <v>100</v>
      </c>
      <c r="I420" s="94">
        <v>100</v>
      </c>
      <c r="J420" s="94">
        <v>100</v>
      </c>
      <c r="K420" s="94">
        <v>100</v>
      </c>
    </row>
    <row r="421" spans="1:1732" ht="16.5" thickTop="1" thickBot="1" x14ac:dyDescent="0.3">
      <c r="A421" s="52"/>
      <c r="B421" s="52"/>
      <c r="C421" s="53" t="s">
        <v>145</v>
      </c>
      <c r="D421" s="52">
        <v>41</v>
      </c>
      <c r="E421" s="81">
        <v>0</v>
      </c>
      <c r="F421" s="81">
        <v>50</v>
      </c>
      <c r="G421" s="100">
        <v>100</v>
      </c>
      <c r="H421" s="81">
        <v>100</v>
      </c>
      <c r="I421" s="100">
        <v>100</v>
      </c>
      <c r="J421" s="100">
        <v>100</v>
      </c>
      <c r="K421" s="100">
        <v>100</v>
      </c>
    </row>
    <row r="422" spans="1:1732" ht="16.5" thickTop="1" thickBot="1" x14ac:dyDescent="0.3">
      <c r="A422" s="20"/>
      <c r="B422" s="68" t="s">
        <v>110</v>
      </c>
      <c r="C422" s="69" t="s">
        <v>234</v>
      </c>
      <c r="D422" s="58">
        <v>41</v>
      </c>
      <c r="E422" s="83">
        <v>0</v>
      </c>
      <c r="F422" s="83">
        <v>50</v>
      </c>
      <c r="G422" s="94">
        <v>100</v>
      </c>
      <c r="H422" s="83">
        <v>100</v>
      </c>
      <c r="I422" s="94">
        <v>100</v>
      </c>
      <c r="J422" s="94">
        <v>100</v>
      </c>
      <c r="K422" s="94">
        <v>100</v>
      </c>
    </row>
    <row r="423" spans="1:1732" ht="16.5" thickTop="1" thickBot="1" x14ac:dyDescent="0.3">
      <c r="A423" s="44" t="s">
        <v>216</v>
      </c>
      <c r="B423" s="51"/>
      <c r="C423" s="221" t="s">
        <v>217</v>
      </c>
      <c r="D423" s="222"/>
      <c r="E423" s="80">
        <v>332.44</v>
      </c>
      <c r="F423" s="80">
        <f>F431+F434+F443</f>
        <v>604.5</v>
      </c>
      <c r="G423" s="99">
        <v>955</v>
      </c>
      <c r="H423" s="80">
        <f>H424+H431+H434+H439+H441+H443</f>
        <v>2465</v>
      </c>
      <c r="I423" s="99">
        <f>I424+I431+I434+I439+I441+I443</f>
        <v>2715</v>
      </c>
      <c r="J423" s="99">
        <f>J424+J431+J434+J439+J441+J443</f>
        <v>2715</v>
      </c>
      <c r="K423" s="99">
        <f>K424+K431+K434+K439+K441+K443</f>
        <v>2715</v>
      </c>
    </row>
    <row r="424" spans="1:1732" ht="16.5" thickTop="1" thickBot="1" x14ac:dyDescent="0.3">
      <c r="A424" s="52"/>
      <c r="B424" s="52"/>
      <c r="C424" s="53" t="s">
        <v>104</v>
      </c>
      <c r="D424" s="52">
        <v>41</v>
      </c>
      <c r="E424" s="81">
        <v>0</v>
      </c>
      <c r="F424" s="81">
        <v>0</v>
      </c>
      <c r="G424" s="100">
        <v>55</v>
      </c>
      <c r="H424" s="81">
        <v>55</v>
      </c>
      <c r="I424" s="100">
        <f>I425+I426+I427+I428+I429+I430</f>
        <v>105</v>
      </c>
      <c r="J424" s="100">
        <f>J425+J426+J427+J428+J429+J430</f>
        <v>105</v>
      </c>
      <c r="K424" s="100">
        <f>K425+K426+K427+K428+K429+K430</f>
        <v>105</v>
      </c>
    </row>
    <row r="425" spans="1:1732" s="73" customFormat="1" ht="16.5" thickTop="1" thickBot="1" x14ac:dyDescent="0.3">
      <c r="A425" s="62"/>
      <c r="B425" s="74" t="s">
        <v>103</v>
      </c>
      <c r="C425" s="78" t="s">
        <v>434</v>
      </c>
      <c r="D425" s="62">
        <v>41</v>
      </c>
      <c r="E425" s="85">
        <v>0</v>
      </c>
      <c r="F425" s="85">
        <v>0</v>
      </c>
      <c r="G425" s="102">
        <v>15</v>
      </c>
      <c r="H425" s="85">
        <v>15</v>
      </c>
      <c r="I425" s="102">
        <v>15</v>
      </c>
      <c r="J425" s="102">
        <v>15</v>
      </c>
      <c r="K425" s="102">
        <v>15</v>
      </c>
    </row>
    <row r="426" spans="1:1732" s="73" customFormat="1" ht="16.5" thickTop="1" thickBot="1" x14ac:dyDescent="0.3">
      <c r="A426" s="62"/>
      <c r="B426" s="74" t="s">
        <v>105</v>
      </c>
      <c r="C426" s="78" t="s">
        <v>461</v>
      </c>
      <c r="D426" s="62">
        <v>41</v>
      </c>
      <c r="E426" s="85">
        <v>0</v>
      </c>
      <c r="F426" s="85">
        <v>0</v>
      </c>
      <c r="G426" s="102">
        <v>0</v>
      </c>
      <c r="H426" s="85">
        <v>0</v>
      </c>
      <c r="I426" s="102">
        <v>50</v>
      </c>
      <c r="J426" s="102">
        <v>50</v>
      </c>
      <c r="K426" s="102">
        <v>50</v>
      </c>
    </row>
    <row r="427" spans="1:1732" s="73" customFormat="1" ht="16.5" thickTop="1" thickBot="1" x14ac:dyDescent="0.3">
      <c r="A427" s="62"/>
      <c r="B427" s="74" t="s">
        <v>106</v>
      </c>
      <c r="C427" s="78" t="s">
        <v>113</v>
      </c>
      <c r="D427" s="62">
        <v>41</v>
      </c>
      <c r="E427" s="85">
        <v>0</v>
      </c>
      <c r="F427" s="85">
        <v>0</v>
      </c>
      <c r="G427" s="102">
        <v>20</v>
      </c>
      <c r="H427" s="85">
        <v>20</v>
      </c>
      <c r="I427" s="102">
        <v>20</v>
      </c>
      <c r="J427" s="102">
        <v>20</v>
      </c>
      <c r="K427" s="102">
        <v>20</v>
      </c>
    </row>
    <row r="428" spans="1:1732" s="73" customFormat="1" ht="16.5" thickTop="1" thickBot="1" x14ac:dyDescent="0.3">
      <c r="A428" s="62"/>
      <c r="B428" s="74" t="s">
        <v>110</v>
      </c>
      <c r="C428" s="78" t="s">
        <v>115</v>
      </c>
      <c r="D428" s="62">
        <v>41</v>
      </c>
      <c r="E428" s="85">
        <v>0</v>
      </c>
      <c r="F428" s="85">
        <v>0</v>
      </c>
      <c r="G428" s="102">
        <v>5</v>
      </c>
      <c r="H428" s="85">
        <v>5</v>
      </c>
      <c r="I428" s="102">
        <v>5</v>
      </c>
      <c r="J428" s="102">
        <v>5</v>
      </c>
      <c r="K428" s="102">
        <v>5</v>
      </c>
    </row>
    <row r="429" spans="1:1732" s="73" customFormat="1" ht="16.5" thickTop="1" thickBot="1" x14ac:dyDescent="0.3">
      <c r="A429" s="62"/>
      <c r="B429" s="74" t="s">
        <v>112</v>
      </c>
      <c r="C429" s="78" t="s">
        <v>117</v>
      </c>
      <c r="D429" s="62">
        <v>41</v>
      </c>
      <c r="E429" s="85">
        <v>0</v>
      </c>
      <c r="F429" s="85">
        <v>0</v>
      </c>
      <c r="G429" s="102">
        <v>5</v>
      </c>
      <c r="H429" s="85">
        <v>5</v>
      </c>
      <c r="I429" s="102">
        <v>5</v>
      </c>
      <c r="J429" s="102">
        <v>5</v>
      </c>
      <c r="K429" s="102">
        <v>5</v>
      </c>
    </row>
    <row r="430" spans="1:1732" s="73" customFormat="1" ht="17.25" customHeight="1" thickTop="1" thickBot="1" x14ac:dyDescent="0.3">
      <c r="A430" s="62"/>
      <c r="B430" s="74" t="s">
        <v>114</v>
      </c>
      <c r="C430" s="78" t="s">
        <v>121</v>
      </c>
      <c r="D430" s="62">
        <v>41</v>
      </c>
      <c r="E430" s="85">
        <v>0</v>
      </c>
      <c r="F430" s="85">
        <v>0</v>
      </c>
      <c r="G430" s="102">
        <v>10</v>
      </c>
      <c r="H430" s="85">
        <v>10</v>
      </c>
      <c r="I430" s="102">
        <v>10</v>
      </c>
      <c r="J430" s="102">
        <v>10</v>
      </c>
      <c r="K430" s="102">
        <v>10</v>
      </c>
    </row>
    <row r="431" spans="1:1732" ht="16.5" thickTop="1" thickBot="1" x14ac:dyDescent="0.3">
      <c r="A431" s="52"/>
      <c r="B431" s="52"/>
      <c r="C431" s="53" t="s">
        <v>125</v>
      </c>
      <c r="D431" s="52">
        <v>41</v>
      </c>
      <c r="E431" s="81">
        <v>133.28</v>
      </c>
      <c r="F431" s="81">
        <v>164.88</v>
      </c>
      <c r="G431" s="100">
        <v>200</v>
      </c>
      <c r="H431" s="81">
        <v>200</v>
      </c>
      <c r="I431" s="100">
        <v>200</v>
      </c>
      <c r="J431" s="100">
        <v>200</v>
      </c>
      <c r="K431" s="100">
        <v>200</v>
      </c>
    </row>
    <row r="432" spans="1:1732" s="5" customFormat="1" ht="16.5" thickTop="1" thickBot="1" x14ac:dyDescent="0.3">
      <c r="A432" s="15"/>
      <c r="B432" s="34"/>
      <c r="C432" s="14" t="s">
        <v>127</v>
      </c>
      <c r="D432" s="34">
        <v>41</v>
      </c>
      <c r="E432" s="90">
        <v>133.28</v>
      </c>
      <c r="F432" s="90">
        <v>164.88</v>
      </c>
      <c r="G432" s="101">
        <v>200</v>
      </c>
      <c r="H432" s="84">
        <v>200</v>
      </c>
      <c r="I432" s="101">
        <v>200</v>
      </c>
      <c r="J432" s="101">
        <v>200</v>
      </c>
      <c r="K432" s="101">
        <v>200</v>
      </c>
    </row>
    <row r="433" spans="1:11" ht="16.5" thickTop="1" thickBot="1" x14ac:dyDescent="0.3">
      <c r="A433" s="20"/>
      <c r="B433" s="34" t="s">
        <v>116</v>
      </c>
      <c r="C433" s="19" t="s">
        <v>221</v>
      </c>
      <c r="D433" s="58">
        <v>41</v>
      </c>
      <c r="E433" s="89">
        <v>133.28</v>
      </c>
      <c r="F433" s="89">
        <v>164.88</v>
      </c>
      <c r="G433" s="94">
        <v>200</v>
      </c>
      <c r="H433" s="83">
        <v>200</v>
      </c>
      <c r="I433" s="94">
        <v>200</v>
      </c>
      <c r="J433" s="94">
        <v>200</v>
      </c>
      <c r="K433" s="94">
        <v>200</v>
      </c>
    </row>
    <row r="434" spans="1:11" ht="16.5" thickTop="1" thickBot="1" x14ac:dyDescent="0.3">
      <c r="A434" s="52"/>
      <c r="B434" s="52"/>
      <c r="C434" s="53" t="s">
        <v>132</v>
      </c>
      <c r="D434" s="52">
        <v>41</v>
      </c>
      <c r="E434" s="81">
        <v>0</v>
      </c>
      <c r="F434" s="81">
        <v>170.46</v>
      </c>
      <c r="G434" s="100">
        <v>300</v>
      </c>
      <c r="H434" s="81">
        <v>300</v>
      </c>
      <c r="I434" s="100">
        <v>300</v>
      </c>
      <c r="J434" s="100">
        <v>300</v>
      </c>
      <c r="K434" s="100">
        <v>300</v>
      </c>
    </row>
    <row r="435" spans="1:11" s="60" customFormat="1" ht="16.5" thickTop="1" thickBot="1" x14ac:dyDescent="0.3">
      <c r="A435" s="59"/>
      <c r="B435" s="59" t="s">
        <v>118</v>
      </c>
      <c r="C435" s="61" t="s">
        <v>198</v>
      </c>
      <c r="D435" s="62">
        <v>41</v>
      </c>
      <c r="E435" s="85">
        <v>0</v>
      </c>
      <c r="F435" s="85">
        <v>0</v>
      </c>
      <c r="G435" s="102">
        <v>50</v>
      </c>
      <c r="H435" s="85">
        <v>50</v>
      </c>
      <c r="I435" s="102">
        <v>50</v>
      </c>
      <c r="J435" s="102">
        <v>50</v>
      </c>
      <c r="K435" s="102">
        <v>50</v>
      </c>
    </row>
    <row r="436" spans="1:11" s="5" customFormat="1" ht="16.5" thickTop="1" thickBot="1" x14ac:dyDescent="0.3">
      <c r="A436" s="15"/>
      <c r="B436" s="34" t="s">
        <v>120</v>
      </c>
      <c r="C436" s="14" t="s">
        <v>134</v>
      </c>
      <c r="D436" s="34">
        <v>41</v>
      </c>
      <c r="E436" s="84">
        <v>0</v>
      </c>
      <c r="F436" s="84">
        <f>F437+F438</f>
        <v>170.45999999999998</v>
      </c>
      <c r="G436" s="101">
        <v>250</v>
      </c>
      <c r="H436" s="84">
        <v>250</v>
      </c>
      <c r="I436" s="101">
        <v>250</v>
      </c>
      <c r="J436" s="101">
        <v>250</v>
      </c>
      <c r="K436" s="101">
        <v>250</v>
      </c>
    </row>
    <row r="437" spans="1:11" s="40" customFormat="1" ht="16.5" thickTop="1" thickBot="1" x14ac:dyDescent="0.3">
      <c r="A437" s="20"/>
      <c r="B437" s="58"/>
      <c r="C437" s="19" t="s">
        <v>230</v>
      </c>
      <c r="D437" s="58">
        <v>41</v>
      </c>
      <c r="E437" s="83">
        <v>0</v>
      </c>
      <c r="F437" s="83">
        <v>28.11</v>
      </c>
      <c r="G437" s="94">
        <v>50</v>
      </c>
      <c r="H437" s="83">
        <v>50</v>
      </c>
      <c r="I437" s="94">
        <v>50</v>
      </c>
      <c r="J437" s="94">
        <v>50</v>
      </c>
      <c r="K437" s="94">
        <v>50</v>
      </c>
    </row>
    <row r="438" spans="1:11" s="40" customFormat="1" ht="16.5" thickTop="1" thickBot="1" x14ac:dyDescent="0.3">
      <c r="A438" s="20"/>
      <c r="B438" s="58"/>
      <c r="C438" s="19" t="s">
        <v>231</v>
      </c>
      <c r="D438" s="58">
        <v>41</v>
      </c>
      <c r="E438" s="83">
        <v>0</v>
      </c>
      <c r="F438" s="83">
        <v>142.35</v>
      </c>
      <c r="G438" s="94">
        <v>200</v>
      </c>
      <c r="H438" s="83">
        <v>200</v>
      </c>
      <c r="I438" s="94">
        <v>200</v>
      </c>
      <c r="J438" s="94">
        <v>200</v>
      </c>
      <c r="K438" s="94">
        <v>200</v>
      </c>
    </row>
    <row r="439" spans="1:11" s="5" customFormat="1" ht="16.5" thickTop="1" thickBot="1" x14ac:dyDescent="0.3">
      <c r="A439" s="52"/>
      <c r="B439" s="52"/>
      <c r="C439" s="53" t="s">
        <v>187</v>
      </c>
      <c r="D439" s="197">
        <v>41</v>
      </c>
      <c r="E439" s="199">
        <v>0</v>
      </c>
      <c r="F439" s="199">
        <v>0</v>
      </c>
      <c r="G439" s="200">
        <v>0</v>
      </c>
      <c r="H439" s="199">
        <v>1500</v>
      </c>
      <c r="I439" s="200">
        <v>1500</v>
      </c>
      <c r="J439" s="200">
        <v>1500</v>
      </c>
      <c r="K439" s="200">
        <v>1500</v>
      </c>
    </row>
    <row r="440" spans="1:11" s="40" customFormat="1" ht="16.5" thickTop="1" thickBot="1" x14ac:dyDescent="0.3">
      <c r="A440" s="59"/>
      <c r="B440" s="59" t="s">
        <v>123</v>
      </c>
      <c r="C440" s="61" t="s">
        <v>188</v>
      </c>
      <c r="D440" s="58">
        <v>41</v>
      </c>
      <c r="E440" s="83">
        <v>0</v>
      </c>
      <c r="F440" s="83">
        <v>0</v>
      </c>
      <c r="G440" s="94">
        <v>0</v>
      </c>
      <c r="H440" s="83">
        <v>1500</v>
      </c>
      <c r="I440" s="94">
        <v>1500</v>
      </c>
      <c r="J440" s="94">
        <v>1500</v>
      </c>
      <c r="K440" s="94">
        <v>1500</v>
      </c>
    </row>
    <row r="441" spans="1:11" s="40" customFormat="1" ht="16.5" thickTop="1" thickBot="1" x14ac:dyDescent="0.3">
      <c r="A441" s="52"/>
      <c r="B441" s="197"/>
      <c r="C441" s="201" t="s">
        <v>435</v>
      </c>
      <c r="D441" s="197">
        <v>41</v>
      </c>
      <c r="E441" s="81">
        <v>0</v>
      </c>
      <c r="F441" s="81">
        <v>0</v>
      </c>
      <c r="G441" s="100">
        <v>0</v>
      </c>
      <c r="H441" s="81">
        <v>10</v>
      </c>
      <c r="I441" s="100">
        <v>10</v>
      </c>
      <c r="J441" s="100">
        <v>10</v>
      </c>
      <c r="K441" s="100">
        <v>10</v>
      </c>
    </row>
    <row r="442" spans="1:11" s="40" customFormat="1" ht="16.5" thickTop="1" thickBot="1" x14ac:dyDescent="0.3">
      <c r="A442" s="20"/>
      <c r="B442" s="34" t="s">
        <v>126</v>
      </c>
      <c r="C442" s="19" t="s">
        <v>436</v>
      </c>
      <c r="D442" s="58">
        <v>41</v>
      </c>
      <c r="E442" s="83">
        <v>0</v>
      </c>
      <c r="F442" s="83">
        <v>0</v>
      </c>
      <c r="G442" s="94">
        <v>0</v>
      </c>
      <c r="H442" s="83">
        <v>10</v>
      </c>
      <c r="I442" s="94">
        <v>10</v>
      </c>
      <c r="J442" s="94">
        <v>10</v>
      </c>
      <c r="K442" s="94">
        <v>10</v>
      </c>
    </row>
    <row r="443" spans="1:11" ht="16.5" thickTop="1" thickBot="1" x14ac:dyDescent="0.3">
      <c r="A443" s="52"/>
      <c r="B443" s="52"/>
      <c r="C443" s="53" t="s">
        <v>145</v>
      </c>
      <c r="D443" s="52">
        <v>41</v>
      </c>
      <c r="E443" s="81">
        <v>199.16</v>
      </c>
      <c r="F443" s="81">
        <v>269.16000000000003</v>
      </c>
      <c r="G443" s="100">
        <v>400</v>
      </c>
      <c r="H443" s="81">
        <v>400</v>
      </c>
      <c r="I443" s="100">
        <v>600</v>
      </c>
      <c r="J443" s="100">
        <v>600</v>
      </c>
      <c r="K443" s="100">
        <v>600</v>
      </c>
    </row>
    <row r="444" spans="1:11" s="60" customFormat="1" ht="16.5" thickTop="1" thickBot="1" x14ac:dyDescent="0.3">
      <c r="A444" s="59"/>
      <c r="B444" s="59" t="s">
        <v>128</v>
      </c>
      <c r="C444" s="93" t="s">
        <v>150</v>
      </c>
      <c r="D444" s="59">
        <v>41</v>
      </c>
      <c r="E444" s="91">
        <v>0</v>
      </c>
      <c r="F444" s="91">
        <f>F445+F446</f>
        <v>269.15999999999997</v>
      </c>
      <c r="G444" s="103">
        <v>100</v>
      </c>
      <c r="H444" s="91">
        <v>100</v>
      </c>
      <c r="I444" s="103">
        <v>100</v>
      </c>
      <c r="J444" s="103">
        <v>100</v>
      </c>
      <c r="K444" s="103">
        <v>100</v>
      </c>
    </row>
    <row r="445" spans="1:11" s="60" customFormat="1" ht="16.5" thickTop="1" thickBot="1" x14ac:dyDescent="0.3">
      <c r="A445" s="59"/>
      <c r="B445" s="59"/>
      <c r="C445" s="61" t="s">
        <v>236</v>
      </c>
      <c r="D445" s="62">
        <v>41</v>
      </c>
      <c r="E445" s="85">
        <v>0</v>
      </c>
      <c r="F445" s="85">
        <v>70</v>
      </c>
      <c r="G445" s="102">
        <v>100</v>
      </c>
      <c r="H445" s="85">
        <v>100</v>
      </c>
      <c r="I445" s="102">
        <v>100</v>
      </c>
      <c r="J445" s="102">
        <v>100</v>
      </c>
      <c r="K445" s="102">
        <v>100</v>
      </c>
    </row>
    <row r="446" spans="1:11" ht="16.5" thickTop="1" thickBot="1" x14ac:dyDescent="0.3">
      <c r="A446" s="20"/>
      <c r="B446" s="34" t="s">
        <v>129</v>
      </c>
      <c r="C446" s="19" t="s">
        <v>157</v>
      </c>
      <c r="D446" s="58">
        <v>41</v>
      </c>
      <c r="E446" s="89">
        <v>199.16</v>
      </c>
      <c r="F446" s="89">
        <v>199.16</v>
      </c>
      <c r="G446" s="94">
        <v>200</v>
      </c>
      <c r="H446" s="83">
        <v>200</v>
      </c>
      <c r="I446" s="94">
        <v>200</v>
      </c>
      <c r="J446" s="94">
        <v>200</v>
      </c>
      <c r="K446" s="94">
        <v>200</v>
      </c>
    </row>
    <row r="447" spans="1:11" ht="16.5" thickTop="1" thickBot="1" x14ac:dyDescent="0.3">
      <c r="A447" s="20"/>
      <c r="B447" s="68" t="s">
        <v>131</v>
      </c>
      <c r="C447" s="69" t="s">
        <v>174</v>
      </c>
      <c r="D447" s="58">
        <v>41</v>
      </c>
      <c r="E447" s="83">
        <v>0</v>
      </c>
      <c r="F447" s="83">
        <v>0</v>
      </c>
      <c r="G447" s="94">
        <v>100</v>
      </c>
      <c r="H447" s="83">
        <v>100</v>
      </c>
      <c r="I447" s="94">
        <v>300</v>
      </c>
      <c r="J447" s="94">
        <v>300</v>
      </c>
      <c r="K447" s="94">
        <v>300</v>
      </c>
    </row>
    <row r="448" spans="1:11" ht="16.5" thickTop="1" thickBot="1" x14ac:dyDescent="0.3">
      <c r="A448" s="44" t="s">
        <v>302</v>
      </c>
      <c r="B448" s="51"/>
      <c r="C448" s="221" t="s">
        <v>303</v>
      </c>
      <c r="D448" s="222"/>
      <c r="E448" s="80">
        <v>0</v>
      </c>
      <c r="F448" s="80">
        <v>0</v>
      </c>
      <c r="G448" s="99">
        <v>50</v>
      </c>
      <c r="H448" s="80">
        <v>50</v>
      </c>
      <c r="I448" s="99">
        <v>50</v>
      </c>
      <c r="J448" s="99">
        <v>50</v>
      </c>
      <c r="K448" s="99">
        <v>50</v>
      </c>
    </row>
    <row r="449" spans="1:11" ht="16.5" thickTop="1" thickBot="1" x14ac:dyDescent="0.3">
      <c r="A449" s="52"/>
      <c r="B449" s="52"/>
      <c r="C449" s="53" t="s">
        <v>132</v>
      </c>
      <c r="D449" s="52">
        <v>41</v>
      </c>
      <c r="E449" s="81">
        <v>0</v>
      </c>
      <c r="F449" s="81">
        <v>0</v>
      </c>
      <c r="G449" s="100">
        <v>50</v>
      </c>
      <c r="H449" s="81">
        <v>50</v>
      </c>
      <c r="I449" s="100">
        <v>50</v>
      </c>
      <c r="J449" s="100">
        <v>50</v>
      </c>
      <c r="K449" s="100">
        <v>50</v>
      </c>
    </row>
    <row r="450" spans="1:11" ht="16.5" thickTop="1" thickBot="1" x14ac:dyDescent="0.3">
      <c r="A450" s="20"/>
      <c r="B450" s="68" t="s">
        <v>103</v>
      </c>
      <c r="C450" s="69" t="s">
        <v>231</v>
      </c>
      <c r="D450" s="58">
        <v>41</v>
      </c>
      <c r="E450" s="83">
        <v>0</v>
      </c>
      <c r="F450" s="83">
        <v>0</v>
      </c>
      <c r="G450" s="94">
        <v>50</v>
      </c>
      <c r="H450" s="83">
        <v>50</v>
      </c>
      <c r="I450" s="94">
        <v>50</v>
      </c>
      <c r="J450" s="94">
        <v>50</v>
      </c>
      <c r="K450" s="94">
        <v>50</v>
      </c>
    </row>
    <row r="451" spans="1:11" ht="16.5" thickTop="1" thickBot="1" x14ac:dyDescent="0.3">
      <c r="A451" s="44" t="s">
        <v>304</v>
      </c>
      <c r="B451" s="51"/>
      <c r="C451" s="221" t="s">
        <v>305</v>
      </c>
      <c r="D451" s="222"/>
      <c r="E451" s="80">
        <v>0</v>
      </c>
      <c r="F451" s="80">
        <v>0</v>
      </c>
      <c r="G451" s="99">
        <v>200</v>
      </c>
      <c r="H451" s="80">
        <v>200</v>
      </c>
      <c r="I451" s="99">
        <v>200</v>
      </c>
      <c r="J451" s="99">
        <v>200</v>
      </c>
      <c r="K451" s="99">
        <v>200</v>
      </c>
    </row>
    <row r="452" spans="1:11" ht="16.5" thickTop="1" thickBot="1" x14ac:dyDescent="0.3">
      <c r="A452" s="52"/>
      <c r="B452" s="52"/>
      <c r="C452" s="53" t="s">
        <v>132</v>
      </c>
      <c r="D452" s="52">
        <v>41</v>
      </c>
      <c r="E452" s="81">
        <v>0</v>
      </c>
      <c r="F452" s="81">
        <v>0</v>
      </c>
      <c r="G452" s="100">
        <v>200</v>
      </c>
      <c r="H452" s="81">
        <v>200</v>
      </c>
      <c r="I452" s="100">
        <v>200</v>
      </c>
      <c r="J452" s="100">
        <v>200</v>
      </c>
      <c r="K452" s="100">
        <v>200</v>
      </c>
    </row>
    <row r="453" spans="1:11" ht="16.5" thickTop="1" thickBot="1" x14ac:dyDescent="0.3">
      <c r="A453" s="20"/>
      <c r="B453" s="68" t="s">
        <v>103</v>
      </c>
      <c r="C453" s="69" t="s">
        <v>231</v>
      </c>
      <c r="D453" s="58">
        <v>41</v>
      </c>
      <c r="E453" s="83">
        <v>0</v>
      </c>
      <c r="F453" s="83">
        <v>0</v>
      </c>
      <c r="G453" s="94">
        <v>200</v>
      </c>
      <c r="H453" s="83">
        <v>200</v>
      </c>
      <c r="I453" s="94">
        <v>200</v>
      </c>
      <c r="J453" s="94">
        <v>200</v>
      </c>
      <c r="K453" s="94">
        <v>200</v>
      </c>
    </row>
    <row r="454" spans="1:11" ht="16.5" thickTop="1" thickBot="1" x14ac:dyDescent="0.3">
      <c r="A454" s="44" t="s">
        <v>218</v>
      </c>
      <c r="B454" s="51"/>
      <c r="C454" s="221" t="s">
        <v>219</v>
      </c>
      <c r="D454" s="222"/>
      <c r="E454" s="80">
        <v>2992.65</v>
      </c>
      <c r="F454" s="80">
        <f>F455+F457+F465+F468+F471</f>
        <v>3323.83</v>
      </c>
      <c r="G454" s="99">
        <v>3180</v>
      </c>
      <c r="H454" s="80">
        <f>H455+H457+H465+H468+H471</f>
        <v>3530</v>
      </c>
      <c r="I454" s="99">
        <f>I455+I457+I465+I468+I471</f>
        <v>4150</v>
      </c>
      <c r="J454" s="99">
        <f>J455+J457+J465+J468+J471</f>
        <v>4150</v>
      </c>
      <c r="K454" s="99">
        <f>K455+K457+K465+K468+K471</f>
        <v>4150</v>
      </c>
    </row>
    <row r="455" spans="1:11" ht="16.5" thickTop="1" thickBot="1" x14ac:dyDescent="0.3">
      <c r="A455" s="52"/>
      <c r="B455" s="52"/>
      <c r="C455" s="53" t="s">
        <v>107</v>
      </c>
      <c r="D455" s="52">
        <v>41</v>
      </c>
      <c r="E455" s="81">
        <v>1894.38</v>
      </c>
      <c r="F455" s="81">
        <v>2090.25</v>
      </c>
      <c r="G455" s="100">
        <v>1900</v>
      </c>
      <c r="H455" s="81">
        <v>2100</v>
      </c>
      <c r="I455" s="100">
        <v>2500</v>
      </c>
      <c r="J455" s="100">
        <v>2500</v>
      </c>
      <c r="K455" s="100">
        <v>2500</v>
      </c>
    </row>
    <row r="456" spans="1:11" ht="16.5" thickTop="1" thickBot="1" x14ac:dyDescent="0.3">
      <c r="A456" s="20"/>
      <c r="B456" s="34" t="s">
        <v>103</v>
      </c>
      <c r="C456" s="19" t="s">
        <v>437</v>
      </c>
      <c r="D456" s="58">
        <v>41</v>
      </c>
      <c r="E456" s="89">
        <v>1894.38</v>
      </c>
      <c r="F456" s="89">
        <v>2090.25</v>
      </c>
      <c r="G456" s="94">
        <v>1900</v>
      </c>
      <c r="H456" s="83">
        <v>2100</v>
      </c>
      <c r="I456" s="94">
        <v>2500</v>
      </c>
      <c r="J456" s="94">
        <v>2500</v>
      </c>
      <c r="K456" s="94">
        <v>2500</v>
      </c>
    </row>
    <row r="457" spans="1:11" ht="16.5" thickTop="1" thickBot="1" x14ac:dyDescent="0.3">
      <c r="A457" s="52"/>
      <c r="B457" s="52"/>
      <c r="C457" s="53" t="s">
        <v>104</v>
      </c>
      <c r="D457" s="52">
        <v>41</v>
      </c>
      <c r="E457" s="81">
        <f t="shared" ref="E457:K457" si="5">E458+E459+E460+E461+E462+E463+E464</f>
        <v>651.56000000000006</v>
      </c>
      <c r="F457" s="81">
        <f t="shared" si="5"/>
        <v>721.2</v>
      </c>
      <c r="G457" s="100">
        <f t="shared" si="5"/>
        <v>740</v>
      </c>
      <c r="H457" s="81">
        <f t="shared" si="5"/>
        <v>790</v>
      </c>
      <c r="I457" s="100">
        <f t="shared" si="5"/>
        <v>1010</v>
      </c>
      <c r="J457" s="100">
        <f t="shared" si="5"/>
        <v>1010</v>
      </c>
      <c r="K457" s="100">
        <f t="shared" si="5"/>
        <v>1010</v>
      </c>
    </row>
    <row r="458" spans="1:11" ht="16.5" thickTop="1" thickBot="1" x14ac:dyDescent="0.3">
      <c r="A458" s="20"/>
      <c r="B458" s="34" t="s">
        <v>105</v>
      </c>
      <c r="C458" s="19" t="s">
        <v>438</v>
      </c>
      <c r="D458" s="58">
        <v>41</v>
      </c>
      <c r="E458" s="83">
        <v>177.9</v>
      </c>
      <c r="F458" s="83">
        <v>206.42</v>
      </c>
      <c r="G458" s="94">
        <v>200</v>
      </c>
      <c r="H458" s="83">
        <v>200</v>
      </c>
      <c r="I458" s="94">
        <v>300</v>
      </c>
      <c r="J458" s="94">
        <v>300</v>
      </c>
      <c r="K458" s="94">
        <v>300</v>
      </c>
    </row>
    <row r="459" spans="1:11" ht="16.5" thickTop="1" thickBot="1" x14ac:dyDescent="0.3">
      <c r="A459" s="20"/>
      <c r="B459" s="34" t="s">
        <v>106</v>
      </c>
      <c r="C459" s="19" t="s">
        <v>111</v>
      </c>
      <c r="D459" s="58">
        <v>41</v>
      </c>
      <c r="E459" s="89">
        <v>26.53</v>
      </c>
      <c r="F459" s="89">
        <v>28.82</v>
      </c>
      <c r="G459" s="94">
        <v>30</v>
      </c>
      <c r="H459" s="83">
        <v>30</v>
      </c>
      <c r="I459" s="94">
        <v>50</v>
      </c>
      <c r="J459" s="94">
        <v>50</v>
      </c>
      <c r="K459" s="94">
        <v>50</v>
      </c>
    </row>
    <row r="460" spans="1:11" ht="16.5" thickTop="1" thickBot="1" x14ac:dyDescent="0.3">
      <c r="A460" s="20"/>
      <c r="B460" s="34" t="s">
        <v>110</v>
      </c>
      <c r="C460" s="19" t="s">
        <v>113</v>
      </c>
      <c r="D460" s="58">
        <v>41</v>
      </c>
      <c r="E460" s="89">
        <v>265.87</v>
      </c>
      <c r="F460" s="89">
        <v>288.97000000000003</v>
      </c>
      <c r="G460" s="94">
        <v>250</v>
      </c>
      <c r="H460" s="83">
        <v>300</v>
      </c>
      <c r="I460" s="94">
        <v>350</v>
      </c>
      <c r="J460" s="94">
        <v>350</v>
      </c>
      <c r="K460" s="94">
        <v>350</v>
      </c>
    </row>
    <row r="461" spans="1:11" ht="16.5" thickTop="1" thickBot="1" x14ac:dyDescent="0.3">
      <c r="A461" s="20"/>
      <c r="B461" s="34" t="s">
        <v>112</v>
      </c>
      <c r="C461" s="19" t="s">
        <v>115</v>
      </c>
      <c r="D461" s="58">
        <v>41</v>
      </c>
      <c r="E461" s="89">
        <v>15.16</v>
      </c>
      <c r="F461" s="89">
        <v>16.440000000000001</v>
      </c>
      <c r="G461" s="94">
        <v>30</v>
      </c>
      <c r="H461" s="83">
        <v>30</v>
      </c>
      <c r="I461" s="94">
        <v>30</v>
      </c>
      <c r="J461" s="94">
        <v>30</v>
      </c>
      <c r="K461" s="94">
        <v>30</v>
      </c>
    </row>
    <row r="462" spans="1:11" ht="16.5" thickTop="1" thickBot="1" x14ac:dyDescent="0.3">
      <c r="A462" s="20"/>
      <c r="B462" s="34" t="s">
        <v>114</v>
      </c>
      <c r="C462" s="19" t="s">
        <v>117</v>
      </c>
      <c r="D462" s="58">
        <v>41</v>
      </c>
      <c r="E462" s="89">
        <v>56.96</v>
      </c>
      <c r="F462" s="89">
        <v>61.9</v>
      </c>
      <c r="G462" s="94">
        <v>100</v>
      </c>
      <c r="H462" s="83">
        <v>100</v>
      </c>
      <c r="I462" s="94">
        <v>100</v>
      </c>
      <c r="J462" s="94">
        <v>100</v>
      </c>
      <c r="K462" s="94">
        <v>100</v>
      </c>
    </row>
    <row r="463" spans="1:11" ht="16.5" thickTop="1" thickBot="1" x14ac:dyDescent="0.3">
      <c r="A463" s="20"/>
      <c r="B463" s="34" t="s">
        <v>116</v>
      </c>
      <c r="C463" s="19" t="s">
        <v>119</v>
      </c>
      <c r="D463" s="58">
        <v>41</v>
      </c>
      <c r="E463" s="89">
        <v>18.98</v>
      </c>
      <c r="F463" s="89">
        <v>20.62</v>
      </c>
      <c r="G463" s="94">
        <v>30</v>
      </c>
      <c r="H463" s="83">
        <v>30</v>
      </c>
      <c r="I463" s="94">
        <v>30</v>
      </c>
      <c r="J463" s="94">
        <v>30</v>
      </c>
      <c r="K463" s="94">
        <v>30</v>
      </c>
    </row>
    <row r="464" spans="1:11" ht="16.5" thickTop="1" thickBot="1" x14ac:dyDescent="0.3">
      <c r="A464" s="20"/>
      <c r="B464" s="34" t="s">
        <v>118</v>
      </c>
      <c r="C464" s="19" t="s">
        <v>121</v>
      </c>
      <c r="D464" s="58">
        <v>41</v>
      </c>
      <c r="E464" s="89">
        <v>90.16</v>
      </c>
      <c r="F464" s="89">
        <v>98.03</v>
      </c>
      <c r="G464" s="94">
        <v>100</v>
      </c>
      <c r="H464" s="83">
        <v>100</v>
      </c>
      <c r="I464" s="94">
        <v>150</v>
      </c>
      <c r="J464" s="94">
        <v>150</v>
      </c>
      <c r="K464" s="94">
        <v>150</v>
      </c>
    </row>
    <row r="465" spans="1:11" ht="16.5" thickTop="1" thickBot="1" x14ac:dyDescent="0.3">
      <c r="A465" s="52"/>
      <c r="B465" s="52"/>
      <c r="C465" s="53" t="s">
        <v>145</v>
      </c>
      <c r="D465" s="52">
        <v>41</v>
      </c>
      <c r="E465" s="81">
        <v>19.510000000000002</v>
      </c>
      <c r="F465" s="81">
        <v>16.96</v>
      </c>
      <c r="G465" s="100">
        <v>30</v>
      </c>
      <c r="H465" s="81">
        <v>130</v>
      </c>
      <c r="I465" s="100">
        <v>130</v>
      </c>
      <c r="J465" s="100">
        <v>130</v>
      </c>
      <c r="K465" s="100">
        <v>130</v>
      </c>
    </row>
    <row r="466" spans="1:11" ht="16.5" thickTop="1" thickBot="1" x14ac:dyDescent="0.3">
      <c r="A466" s="20"/>
      <c r="B466" s="34" t="s">
        <v>120</v>
      </c>
      <c r="C466" s="19" t="s">
        <v>439</v>
      </c>
      <c r="D466" s="58">
        <v>41</v>
      </c>
      <c r="E466" s="89">
        <v>19.510000000000002</v>
      </c>
      <c r="F466" s="89">
        <v>16.96</v>
      </c>
      <c r="G466" s="94">
        <v>30</v>
      </c>
      <c r="H466" s="83">
        <v>30</v>
      </c>
      <c r="I466" s="94">
        <v>30</v>
      </c>
      <c r="J466" s="94">
        <v>30</v>
      </c>
      <c r="K466" s="94">
        <v>30</v>
      </c>
    </row>
    <row r="467" spans="1:11" ht="16.5" thickTop="1" thickBot="1" x14ac:dyDescent="0.3">
      <c r="A467" s="20"/>
      <c r="B467" s="34" t="s">
        <v>123</v>
      </c>
      <c r="C467" s="19" t="s">
        <v>174</v>
      </c>
      <c r="D467" s="58">
        <v>41</v>
      </c>
      <c r="E467" s="83">
        <v>0</v>
      </c>
      <c r="F467" s="83">
        <v>0</v>
      </c>
      <c r="G467" s="94">
        <v>0</v>
      </c>
      <c r="H467" s="83">
        <v>100</v>
      </c>
      <c r="I467" s="94">
        <v>100</v>
      </c>
      <c r="J467" s="94">
        <v>100</v>
      </c>
      <c r="K467" s="94">
        <v>100</v>
      </c>
    </row>
    <row r="468" spans="1:11" ht="16.5" thickTop="1" thickBot="1" x14ac:dyDescent="0.3">
      <c r="A468" s="52"/>
      <c r="B468" s="52"/>
      <c r="C468" s="53" t="s">
        <v>167</v>
      </c>
      <c r="D468" s="52">
        <v>41</v>
      </c>
      <c r="E468" s="81">
        <v>427.2</v>
      </c>
      <c r="F468" s="81">
        <v>495.42</v>
      </c>
      <c r="G468" s="100">
        <v>500</v>
      </c>
      <c r="H468" s="81">
        <v>500</v>
      </c>
      <c r="I468" s="100">
        <v>500</v>
      </c>
      <c r="J468" s="100">
        <v>500</v>
      </c>
      <c r="K468" s="100">
        <v>500</v>
      </c>
    </row>
    <row r="469" spans="1:11" s="5" customFormat="1" ht="16.5" thickTop="1" thickBot="1" x14ac:dyDescent="0.3">
      <c r="A469" s="15"/>
      <c r="B469" s="34" t="s">
        <v>126</v>
      </c>
      <c r="C469" s="14" t="s">
        <v>168</v>
      </c>
      <c r="D469" s="34">
        <v>41</v>
      </c>
      <c r="E469" s="84">
        <v>427.2</v>
      </c>
      <c r="F469" s="84">
        <v>495.42</v>
      </c>
      <c r="G469" s="101">
        <v>500</v>
      </c>
      <c r="H469" s="84">
        <v>500</v>
      </c>
      <c r="I469" s="101">
        <v>500</v>
      </c>
      <c r="J469" s="101">
        <v>500</v>
      </c>
      <c r="K469" s="101">
        <v>500</v>
      </c>
    </row>
    <row r="470" spans="1:11" ht="16.5" thickTop="1" thickBot="1" x14ac:dyDescent="0.3">
      <c r="A470" s="20"/>
      <c r="B470" s="34"/>
      <c r="C470" s="19" t="s">
        <v>264</v>
      </c>
      <c r="D470" s="58">
        <v>41</v>
      </c>
      <c r="E470" s="83">
        <v>427.2</v>
      </c>
      <c r="F470" s="83">
        <v>495.42</v>
      </c>
      <c r="G470" s="94">
        <v>500</v>
      </c>
      <c r="H470" s="83">
        <v>500</v>
      </c>
      <c r="I470" s="94">
        <v>500</v>
      </c>
      <c r="J470" s="94">
        <v>500</v>
      </c>
      <c r="K470" s="94">
        <v>500</v>
      </c>
    </row>
    <row r="471" spans="1:11" ht="16.5" thickTop="1" thickBot="1" x14ac:dyDescent="0.3">
      <c r="A471" s="52"/>
      <c r="B471" s="52"/>
      <c r="C471" s="53" t="s">
        <v>171</v>
      </c>
      <c r="D471" s="52">
        <v>41</v>
      </c>
      <c r="E471" s="81">
        <v>0</v>
      </c>
      <c r="F471" s="81">
        <v>0</v>
      </c>
      <c r="G471" s="100">
        <v>10</v>
      </c>
      <c r="H471" s="81">
        <v>10</v>
      </c>
      <c r="I471" s="100">
        <v>10</v>
      </c>
      <c r="J471" s="100">
        <v>10</v>
      </c>
      <c r="K471" s="100">
        <v>10</v>
      </c>
    </row>
    <row r="472" spans="1:11" ht="16.5" thickTop="1" thickBot="1" x14ac:dyDescent="0.3">
      <c r="A472" s="20"/>
      <c r="B472" s="34" t="s">
        <v>128</v>
      </c>
      <c r="C472" s="19" t="s">
        <v>291</v>
      </c>
      <c r="D472" s="58">
        <v>41</v>
      </c>
      <c r="E472" s="83">
        <v>0</v>
      </c>
      <c r="F472" s="83">
        <v>0</v>
      </c>
      <c r="G472" s="94">
        <v>10</v>
      </c>
      <c r="H472" s="83">
        <v>10</v>
      </c>
      <c r="I472" s="94">
        <v>10</v>
      </c>
      <c r="J472" s="94">
        <v>10</v>
      </c>
      <c r="K472" s="94">
        <v>10</v>
      </c>
    </row>
    <row r="473" spans="1:11" s="5" customFormat="1" ht="16.5" thickTop="1" thickBot="1" x14ac:dyDescent="0.3">
      <c r="A473" s="42" t="s">
        <v>440</v>
      </c>
      <c r="B473" s="202"/>
      <c r="C473" s="219" t="s">
        <v>441</v>
      </c>
      <c r="D473" s="220"/>
      <c r="E473" s="80">
        <v>0</v>
      </c>
      <c r="F473" s="80">
        <v>0</v>
      </c>
      <c r="G473" s="99">
        <v>0</v>
      </c>
      <c r="H473" s="80">
        <v>300</v>
      </c>
      <c r="I473" s="99">
        <v>100</v>
      </c>
      <c r="J473" s="99">
        <v>100</v>
      </c>
      <c r="K473" s="99">
        <v>100</v>
      </c>
    </row>
    <row r="474" spans="1:11" s="5" customFormat="1" ht="16.5" thickTop="1" thickBot="1" x14ac:dyDescent="0.3">
      <c r="A474" s="52"/>
      <c r="B474" s="52"/>
      <c r="C474" s="53" t="s">
        <v>442</v>
      </c>
      <c r="D474" s="108">
        <v>111</v>
      </c>
      <c r="E474" s="81">
        <v>0</v>
      </c>
      <c r="F474" s="81">
        <v>0</v>
      </c>
      <c r="G474" s="100">
        <v>0</v>
      </c>
      <c r="H474" s="81">
        <f>H475+H476+H477+H478</f>
        <v>300</v>
      </c>
      <c r="I474" s="100">
        <f>I475+I476+I477+I478</f>
        <v>100</v>
      </c>
      <c r="J474" s="100">
        <f>J475+J476+J477+J478</f>
        <v>100</v>
      </c>
      <c r="K474" s="100">
        <f>K475+K476+K477+K478</f>
        <v>100</v>
      </c>
    </row>
    <row r="475" spans="1:11" ht="16.5" thickTop="1" thickBot="1" x14ac:dyDescent="0.3">
      <c r="A475" s="19"/>
      <c r="B475" s="15" t="s">
        <v>103</v>
      </c>
      <c r="C475" s="19" t="s">
        <v>443</v>
      </c>
      <c r="D475" s="37">
        <v>111</v>
      </c>
      <c r="E475" s="83">
        <v>0</v>
      </c>
      <c r="F475" s="83">
        <v>0</v>
      </c>
      <c r="G475" s="83">
        <v>0</v>
      </c>
      <c r="H475" s="83">
        <v>30</v>
      </c>
      <c r="I475" s="94">
        <v>10</v>
      </c>
      <c r="J475" s="94">
        <v>10</v>
      </c>
      <c r="K475" s="94">
        <v>10</v>
      </c>
    </row>
    <row r="476" spans="1:11" ht="16.5" thickTop="1" thickBot="1" x14ac:dyDescent="0.3">
      <c r="A476" s="19"/>
      <c r="B476" s="15"/>
      <c r="C476" s="19" t="s">
        <v>231</v>
      </c>
      <c r="D476" s="37">
        <v>111</v>
      </c>
      <c r="E476" s="83">
        <v>0</v>
      </c>
      <c r="F476" s="83">
        <v>0</v>
      </c>
      <c r="G476" s="83">
        <v>0</v>
      </c>
      <c r="H476" s="83">
        <v>100</v>
      </c>
      <c r="I476" s="94">
        <v>20</v>
      </c>
      <c r="J476" s="94">
        <v>20</v>
      </c>
      <c r="K476" s="94">
        <v>20</v>
      </c>
    </row>
    <row r="477" spans="1:11" ht="16.5" thickTop="1" thickBot="1" x14ac:dyDescent="0.3">
      <c r="A477" s="19"/>
      <c r="B477" s="15" t="s">
        <v>105</v>
      </c>
      <c r="C477" s="19" t="s">
        <v>184</v>
      </c>
      <c r="D477" s="37">
        <v>111</v>
      </c>
      <c r="E477" s="83">
        <v>0</v>
      </c>
      <c r="F477" s="83">
        <v>0</v>
      </c>
      <c r="G477" s="83">
        <v>0</v>
      </c>
      <c r="H477" s="83">
        <v>50</v>
      </c>
      <c r="I477" s="94">
        <v>20</v>
      </c>
      <c r="J477" s="94">
        <v>20</v>
      </c>
      <c r="K477" s="94">
        <v>20</v>
      </c>
    </row>
    <row r="478" spans="1:11" ht="16.5" thickTop="1" thickBot="1" x14ac:dyDescent="0.3">
      <c r="A478" s="19"/>
      <c r="B478" s="15" t="s">
        <v>106</v>
      </c>
      <c r="C478" s="19" t="s">
        <v>444</v>
      </c>
      <c r="D478" s="37">
        <v>111</v>
      </c>
      <c r="E478" s="83">
        <v>0</v>
      </c>
      <c r="F478" s="83">
        <v>0</v>
      </c>
      <c r="G478" s="83">
        <v>0</v>
      </c>
      <c r="H478" s="83">
        <v>120</v>
      </c>
      <c r="I478" s="94">
        <v>50</v>
      </c>
      <c r="J478" s="94">
        <v>50</v>
      </c>
      <c r="K478" s="94">
        <v>50</v>
      </c>
    </row>
    <row r="479" spans="1:11" ht="16.5" thickTop="1" thickBot="1" x14ac:dyDescent="0.3">
      <c r="A479" s="19"/>
      <c r="B479" s="15"/>
      <c r="C479" s="19"/>
      <c r="D479" s="37"/>
      <c r="E479" s="83"/>
      <c r="F479" s="83"/>
      <c r="G479" s="83"/>
      <c r="H479" s="83"/>
      <c r="I479" s="94"/>
      <c r="J479" s="94"/>
      <c r="K479" s="94"/>
    </row>
    <row r="480" spans="1:11" ht="15.75" thickTop="1" x14ac:dyDescent="0.25"/>
  </sheetData>
  <mergeCells count="25">
    <mergeCell ref="C266:D266"/>
    <mergeCell ref="C448:D448"/>
    <mergeCell ref="C451:D451"/>
    <mergeCell ref="C297:D297"/>
    <mergeCell ref="C125:D125"/>
    <mergeCell ref="C131:D131"/>
    <mergeCell ref="C204:D204"/>
    <mergeCell ref="C214:D214"/>
    <mergeCell ref="C292:D292"/>
    <mergeCell ref="C473:D473"/>
    <mergeCell ref="C6:D6"/>
    <mergeCell ref="C415:D415"/>
    <mergeCell ref="C423:D423"/>
    <mergeCell ref="C454:D454"/>
    <mergeCell ref="C341:D341"/>
    <mergeCell ref="C229:D229"/>
    <mergeCell ref="C317:D317"/>
    <mergeCell ref="C304:D304"/>
    <mergeCell ref="C320:D320"/>
    <mergeCell ref="C346:D346"/>
    <mergeCell ref="C356:D356"/>
    <mergeCell ref="C377:D377"/>
    <mergeCell ref="C232:D232"/>
    <mergeCell ref="C244:D244"/>
    <mergeCell ref="C251:D251"/>
  </mergeCells>
  <pageMargins left="0.11811023622047245" right="0.11811023622047245" top="0.35433070866141736" bottom="0.35433070866141736" header="0.31496062992125984" footer="0.31496062992125984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G6" sqref="G6"/>
    </sheetView>
  </sheetViews>
  <sheetFormatPr defaultRowHeight="15" x14ac:dyDescent="0.25"/>
  <cols>
    <col min="1" max="1" width="51.42578125" customWidth="1"/>
    <col min="2" max="2" width="9.140625" style="5"/>
    <col min="3" max="3" width="11.85546875" style="113" customWidth="1"/>
    <col min="4" max="4" width="14" customWidth="1"/>
    <col min="5" max="5" width="14.28515625" customWidth="1"/>
    <col min="6" max="6" width="11.7109375" customWidth="1"/>
    <col min="7" max="7" width="11.140625" customWidth="1"/>
    <col min="8" max="8" width="10.5703125" customWidth="1"/>
    <col min="9" max="9" width="12" customWidth="1"/>
  </cols>
  <sheetData>
    <row r="1" spans="1:9" ht="31.5" x14ac:dyDescent="0.5">
      <c r="B1" s="211" t="s">
        <v>476</v>
      </c>
      <c r="C1" s="212"/>
      <c r="D1" s="213"/>
      <c r="E1" s="213"/>
      <c r="F1" s="213"/>
      <c r="G1" s="213"/>
    </row>
    <row r="4" spans="1:9" ht="15.75" thickBot="1" x14ac:dyDescent="0.3"/>
    <row r="5" spans="1:9" ht="45" thickTop="1" thickBot="1" x14ac:dyDescent="0.3">
      <c r="A5" s="214" t="s">
        <v>0</v>
      </c>
      <c r="B5" s="214" t="s">
        <v>1</v>
      </c>
      <c r="C5" s="215" t="s">
        <v>97</v>
      </c>
      <c r="D5" s="215" t="s">
        <v>361</v>
      </c>
      <c r="E5" s="215" t="s">
        <v>362</v>
      </c>
      <c r="F5" s="215" t="s">
        <v>363</v>
      </c>
      <c r="G5" s="215" t="s">
        <v>2</v>
      </c>
      <c r="H5" s="215" t="s">
        <v>98</v>
      </c>
      <c r="I5" s="215" t="s">
        <v>364</v>
      </c>
    </row>
    <row r="6" spans="1:9" s="5" customFormat="1" ht="16.5" thickTop="1" thickBot="1" x14ac:dyDescent="0.3">
      <c r="A6" s="41" t="s">
        <v>330</v>
      </c>
      <c r="B6" s="42"/>
      <c r="C6" s="43">
        <v>5000</v>
      </c>
      <c r="D6" s="43">
        <v>7050</v>
      </c>
      <c r="E6" s="43">
        <v>19000</v>
      </c>
      <c r="F6" s="43">
        <v>7000</v>
      </c>
      <c r="G6" s="43">
        <v>20000</v>
      </c>
      <c r="H6" s="43">
        <v>20000</v>
      </c>
      <c r="I6" s="43">
        <v>20000</v>
      </c>
    </row>
    <row r="7" spans="1:9" s="5" customFormat="1" ht="16.5" thickTop="1" thickBot="1" x14ac:dyDescent="0.3">
      <c r="A7" s="17" t="s">
        <v>331</v>
      </c>
      <c r="B7" s="12"/>
      <c r="C7" s="13">
        <v>5000</v>
      </c>
      <c r="D7" s="13">
        <v>7050</v>
      </c>
      <c r="E7" s="13">
        <v>19000</v>
      </c>
      <c r="F7" s="13">
        <v>7000</v>
      </c>
      <c r="G7" s="13">
        <v>20000</v>
      </c>
      <c r="H7" s="13">
        <v>20000</v>
      </c>
      <c r="I7" s="13">
        <v>20000</v>
      </c>
    </row>
    <row r="8" spans="1:9" ht="16.5" thickTop="1" thickBot="1" x14ac:dyDescent="0.3">
      <c r="A8" s="19" t="s">
        <v>332</v>
      </c>
      <c r="B8" s="15">
        <v>111</v>
      </c>
      <c r="C8" s="16">
        <v>5000</v>
      </c>
      <c r="D8" s="16">
        <v>7050</v>
      </c>
      <c r="E8" s="16">
        <v>10000</v>
      </c>
      <c r="F8" s="16">
        <v>7000</v>
      </c>
      <c r="G8" s="16">
        <v>0</v>
      </c>
      <c r="H8" s="16">
        <v>0</v>
      </c>
      <c r="I8" s="16">
        <v>0</v>
      </c>
    </row>
    <row r="9" spans="1:9" ht="16.5" thickTop="1" thickBot="1" x14ac:dyDescent="0.3">
      <c r="A9" s="19" t="s">
        <v>340</v>
      </c>
      <c r="B9" s="15" t="s">
        <v>87</v>
      </c>
      <c r="C9" s="16">
        <v>0</v>
      </c>
      <c r="D9" s="16">
        <v>0</v>
      </c>
      <c r="E9" s="16">
        <v>9000</v>
      </c>
      <c r="F9" s="16">
        <v>0</v>
      </c>
      <c r="G9" s="16">
        <v>20000</v>
      </c>
      <c r="H9" s="16">
        <v>20000</v>
      </c>
      <c r="I9" s="16">
        <v>20000</v>
      </c>
    </row>
    <row r="10" spans="1:9" s="5" customFormat="1" ht="16.5" thickTop="1" thickBot="1" x14ac:dyDescent="0.3">
      <c r="A10" s="41" t="s">
        <v>333</v>
      </c>
      <c r="B10" s="42"/>
      <c r="C10" s="43">
        <v>0</v>
      </c>
      <c r="D10" s="43">
        <f>D11+D13</f>
        <v>10930.98</v>
      </c>
      <c r="E10" s="43">
        <v>61000</v>
      </c>
      <c r="F10" s="43">
        <v>71000</v>
      </c>
      <c r="G10" s="43">
        <v>81000</v>
      </c>
      <c r="H10" s="43">
        <v>81000</v>
      </c>
      <c r="I10" s="43">
        <v>81000</v>
      </c>
    </row>
    <row r="11" spans="1:9" s="5" customFormat="1" ht="16.5" thickTop="1" thickBot="1" x14ac:dyDescent="0.3">
      <c r="A11" s="11" t="s">
        <v>334</v>
      </c>
      <c r="B11" s="12"/>
      <c r="C11" s="13">
        <v>0</v>
      </c>
      <c r="D11" s="13">
        <v>3767.6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</row>
    <row r="12" spans="1:9" ht="16.5" thickTop="1" thickBot="1" x14ac:dyDescent="0.3">
      <c r="A12" s="19" t="s">
        <v>335</v>
      </c>
      <c r="B12" s="15" t="s">
        <v>326</v>
      </c>
      <c r="C12" s="16">
        <v>0</v>
      </c>
      <c r="D12" s="16">
        <v>3767.6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</row>
    <row r="13" spans="1:9" s="5" customFormat="1" ht="16.5" thickTop="1" thickBot="1" x14ac:dyDescent="0.3">
      <c r="A13" s="11" t="s">
        <v>336</v>
      </c>
      <c r="B13" s="12"/>
      <c r="C13" s="13">
        <v>0</v>
      </c>
      <c r="D13" s="13">
        <v>7163.38</v>
      </c>
      <c r="E13" s="13">
        <v>61000</v>
      </c>
      <c r="F13" s="13">
        <v>71000</v>
      </c>
      <c r="G13" s="13">
        <v>81000</v>
      </c>
      <c r="H13" s="13">
        <v>81000</v>
      </c>
      <c r="I13" s="13">
        <v>81000</v>
      </c>
    </row>
    <row r="14" spans="1:9" ht="16.5" thickTop="1" thickBot="1" x14ac:dyDescent="0.3">
      <c r="A14" s="19" t="s">
        <v>337</v>
      </c>
      <c r="B14" s="15">
        <v>46</v>
      </c>
      <c r="C14" s="18">
        <v>0</v>
      </c>
      <c r="D14" s="18">
        <v>7163.38</v>
      </c>
      <c r="E14" s="16">
        <v>61000</v>
      </c>
      <c r="F14" s="16">
        <v>71000</v>
      </c>
      <c r="G14" s="16">
        <v>81000</v>
      </c>
      <c r="H14" s="16">
        <v>81000</v>
      </c>
      <c r="I14" s="16">
        <v>81000</v>
      </c>
    </row>
    <row r="15" spans="1:9" ht="16.5" thickTop="1" thickBot="1" x14ac:dyDescent="0.3">
      <c r="A15" s="19"/>
      <c r="B15" s="15"/>
      <c r="C15" s="18"/>
      <c r="D15" s="18"/>
      <c r="E15" s="16"/>
      <c r="F15" s="16"/>
      <c r="G15" s="16"/>
      <c r="H15" s="16"/>
      <c r="I15" s="16"/>
    </row>
    <row r="16" spans="1:9" ht="16.5" thickTop="1" thickBot="1" x14ac:dyDescent="0.3">
      <c r="A16" s="14"/>
      <c r="B16" s="15"/>
      <c r="C16" s="18"/>
      <c r="D16" s="18"/>
      <c r="E16" s="18"/>
      <c r="F16" s="18"/>
      <c r="G16" s="18"/>
      <c r="H16" s="18"/>
      <c r="I16" s="18"/>
    </row>
    <row r="17" spans="4:4" ht="15.75" thickTop="1" x14ac:dyDescent="0.25">
      <c r="D17" s="5"/>
    </row>
  </sheetData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zoomScale="110" zoomScaleNormal="110" workbookViewId="0">
      <selection activeCell="I4" sqref="I4"/>
    </sheetView>
  </sheetViews>
  <sheetFormatPr defaultRowHeight="15" x14ac:dyDescent="0.25"/>
  <cols>
    <col min="1" max="1" width="21.85546875" customWidth="1"/>
    <col min="2" max="2" width="8.5703125" customWidth="1"/>
    <col min="3" max="3" width="57.42578125" customWidth="1"/>
    <col min="4" max="4" width="11.85546875" style="5" customWidth="1"/>
    <col min="5" max="5" width="12.5703125" customWidth="1"/>
    <col min="6" max="6" width="12.7109375" customWidth="1"/>
    <col min="7" max="7" width="12.85546875" customWidth="1"/>
    <col min="8" max="8" width="13.28515625" customWidth="1"/>
    <col min="9" max="9" width="13" customWidth="1"/>
    <col min="10" max="10" width="10.7109375" customWidth="1"/>
    <col min="11" max="11" width="12.85546875" customWidth="1"/>
  </cols>
  <sheetData>
    <row r="1" spans="1:11" ht="27.75" x14ac:dyDescent="0.4">
      <c r="A1" s="1" t="s">
        <v>477</v>
      </c>
      <c r="B1" s="2"/>
      <c r="C1" s="3"/>
      <c r="D1" s="4"/>
      <c r="E1" s="5"/>
      <c r="F1" s="6"/>
    </row>
    <row r="2" spans="1:11" ht="15.75" thickBot="1" x14ac:dyDescent="0.3"/>
    <row r="3" spans="1:11" ht="45" thickTop="1" thickBot="1" x14ac:dyDescent="0.3">
      <c r="A3" s="204" t="s">
        <v>99</v>
      </c>
      <c r="B3" s="204"/>
      <c r="C3" s="204" t="s">
        <v>462</v>
      </c>
      <c r="D3" s="204" t="s">
        <v>1</v>
      </c>
      <c r="E3" s="205" t="s">
        <v>97</v>
      </c>
      <c r="F3" s="205" t="s">
        <v>361</v>
      </c>
      <c r="G3" s="205" t="s">
        <v>362</v>
      </c>
      <c r="H3" s="205" t="s">
        <v>363</v>
      </c>
      <c r="I3" s="205" t="s">
        <v>2</v>
      </c>
      <c r="J3" s="205" t="s">
        <v>98</v>
      </c>
      <c r="K3" s="205" t="s">
        <v>364</v>
      </c>
    </row>
    <row r="4" spans="1:11" ht="16.5" thickTop="1" thickBot="1" x14ac:dyDescent="0.3">
      <c r="A4" s="206"/>
      <c r="B4" s="207"/>
      <c r="C4" s="207" t="s">
        <v>316</v>
      </c>
      <c r="D4" s="208"/>
      <c r="E4" s="209">
        <f>E10+E32</f>
        <v>7666.5499999999993</v>
      </c>
      <c r="F4" s="209">
        <f>F10+F26+F32</f>
        <v>30344.91</v>
      </c>
      <c r="G4" s="210">
        <v>91000</v>
      </c>
      <c r="H4" s="210">
        <f>H5+H10+H19+H22+H26+H32</f>
        <v>89000</v>
      </c>
      <c r="I4" s="210">
        <f>I5+I10+I19+I22+I26+I29+I32+I39</f>
        <v>101000</v>
      </c>
      <c r="J4" s="210">
        <f>J5+J10+J19+J22+J26+J29+J32+J39</f>
        <v>101000</v>
      </c>
      <c r="K4" s="210">
        <f>K5+K10+K19+K22+K26+K29+K32+K39</f>
        <v>101000</v>
      </c>
    </row>
    <row r="5" spans="1:11" ht="16.5" thickTop="1" thickBot="1" x14ac:dyDescent="0.3">
      <c r="A5" s="44" t="s">
        <v>320</v>
      </c>
      <c r="B5" s="51"/>
      <c r="C5" s="221" t="s">
        <v>254</v>
      </c>
      <c r="D5" s="222"/>
      <c r="E5" s="80">
        <v>0</v>
      </c>
      <c r="F5" s="80">
        <v>0</v>
      </c>
      <c r="G5" s="99">
        <v>13000</v>
      </c>
      <c r="H5" s="99">
        <v>13000</v>
      </c>
      <c r="I5" s="99">
        <v>13000</v>
      </c>
      <c r="J5" s="99">
        <v>13000</v>
      </c>
      <c r="K5" s="99">
        <v>13000</v>
      </c>
    </row>
    <row r="6" spans="1:11" ht="16.5" thickTop="1" thickBot="1" x14ac:dyDescent="0.3">
      <c r="A6" s="52"/>
      <c r="B6" s="52"/>
      <c r="C6" s="53" t="s">
        <v>321</v>
      </c>
      <c r="D6" s="52"/>
      <c r="E6" s="81">
        <v>0</v>
      </c>
      <c r="F6" s="81">
        <v>0</v>
      </c>
      <c r="G6" s="100">
        <v>10000</v>
      </c>
      <c r="H6" s="100">
        <v>10000</v>
      </c>
      <c r="I6" s="100">
        <v>10000</v>
      </c>
      <c r="J6" s="100">
        <v>10000</v>
      </c>
      <c r="K6" s="100">
        <v>10000</v>
      </c>
    </row>
    <row r="7" spans="1:11" s="60" customFormat="1" ht="16.5" thickTop="1" thickBot="1" x14ac:dyDescent="0.3">
      <c r="A7" s="59"/>
      <c r="B7" s="74" t="s">
        <v>103</v>
      </c>
      <c r="C7" s="78" t="s">
        <v>322</v>
      </c>
      <c r="D7" s="59">
        <v>46</v>
      </c>
      <c r="E7" s="111">
        <v>0</v>
      </c>
      <c r="F7" s="111">
        <v>0</v>
      </c>
      <c r="G7" s="112">
        <v>10000</v>
      </c>
      <c r="H7" s="112">
        <v>10000</v>
      </c>
      <c r="I7" s="112">
        <v>10000</v>
      </c>
      <c r="J7" s="112">
        <v>10000</v>
      </c>
      <c r="K7" s="112">
        <v>10000</v>
      </c>
    </row>
    <row r="8" spans="1:11" ht="16.5" thickTop="1" thickBot="1" x14ac:dyDescent="0.3">
      <c r="A8" s="52"/>
      <c r="B8" s="52"/>
      <c r="C8" s="53" t="s">
        <v>323</v>
      </c>
      <c r="D8" s="52"/>
      <c r="E8" s="81">
        <v>0</v>
      </c>
      <c r="F8" s="81">
        <v>0</v>
      </c>
      <c r="G8" s="100">
        <v>3000</v>
      </c>
      <c r="H8" s="100">
        <v>3000</v>
      </c>
      <c r="I8" s="100">
        <v>3000</v>
      </c>
      <c r="J8" s="100">
        <v>3000</v>
      </c>
      <c r="K8" s="100">
        <v>3000</v>
      </c>
    </row>
    <row r="9" spans="1:11" s="60" customFormat="1" ht="16.5" thickTop="1" thickBot="1" x14ac:dyDescent="0.3">
      <c r="A9" s="59"/>
      <c r="B9" s="74" t="s">
        <v>103</v>
      </c>
      <c r="C9" s="78" t="s">
        <v>324</v>
      </c>
      <c r="D9" s="59">
        <v>46</v>
      </c>
      <c r="E9" s="111">
        <v>0</v>
      </c>
      <c r="F9" s="111">
        <v>0</v>
      </c>
      <c r="G9" s="112">
        <v>3000</v>
      </c>
      <c r="H9" s="112">
        <v>3000</v>
      </c>
      <c r="I9" s="112">
        <v>3000</v>
      </c>
      <c r="J9" s="112">
        <v>3000</v>
      </c>
      <c r="K9" s="112">
        <v>3000</v>
      </c>
    </row>
    <row r="10" spans="1:11" ht="16.5" thickTop="1" thickBot="1" x14ac:dyDescent="0.3">
      <c r="A10" s="44" t="s">
        <v>189</v>
      </c>
      <c r="B10" s="51"/>
      <c r="C10" s="221" t="s">
        <v>190</v>
      </c>
      <c r="D10" s="222"/>
      <c r="E10" s="80">
        <v>1232.4000000000001</v>
      </c>
      <c r="F10" s="80">
        <v>18871.52</v>
      </c>
      <c r="G10" s="99">
        <v>38000</v>
      </c>
      <c r="H10" s="99">
        <v>28000</v>
      </c>
      <c r="I10" s="99">
        <v>23000</v>
      </c>
      <c r="J10" s="99">
        <v>23000</v>
      </c>
      <c r="K10" s="99">
        <v>23000</v>
      </c>
    </row>
    <row r="11" spans="1:11" ht="16.5" thickTop="1" thickBot="1" x14ac:dyDescent="0.3">
      <c r="A11" s="52"/>
      <c r="B11" s="52"/>
      <c r="C11" s="53" t="s">
        <v>325</v>
      </c>
      <c r="D11" s="52"/>
      <c r="E11" s="81">
        <v>0</v>
      </c>
      <c r="F11" s="81">
        <v>0</v>
      </c>
      <c r="G11" s="100">
        <v>3000</v>
      </c>
      <c r="H11" s="100">
        <v>3000</v>
      </c>
      <c r="I11" s="100">
        <v>3000</v>
      </c>
      <c r="J11" s="100">
        <v>3000</v>
      </c>
      <c r="K11" s="100">
        <v>3000</v>
      </c>
    </row>
    <row r="12" spans="1:11" s="60" customFormat="1" ht="16.5" thickTop="1" thickBot="1" x14ac:dyDescent="0.3">
      <c r="A12" s="59"/>
      <c r="B12" s="74" t="s">
        <v>103</v>
      </c>
      <c r="C12" s="78" t="s">
        <v>466</v>
      </c>
      <c r="D12" s="59">
        <v>46</v>
      </c>
      <c r="E12" s="85">
        <v>0</v>
      </c>
      <c r="F12" s="85">
        <v>0</v>
      </c>
      <c r="G12" s="102">
        <v>3000</v>
      </c>
      <c r="H12" s="102">
        <v>3000</v>
      </c>
      <c r="I12" s="102">
        <v>3000</v>
      </c>
      <c r="J12" s="102">
        <v>3000</v>
      </c>
      <c r="K12" s="102">
        <v>3000</v>
      </c>
    </row>
    <row r="13" spans="1:11" ht="16.5" thickTop="1" thickBot="1" x14ac:dyDescent="0.3">
      <c r="A13" s="52"/>
      <c r="B13" s="52"/>
      <c r="C13" s="53" t="s">
        <v>317</v>
      </c>
      <c r="D13" s="52"/>
      <c r="E13" s="81">
        <v>1232.4000000000001</v>
      </c>
      <c r="F13" s="81">
        <f>F14+F16+F17+F18</f>
        <v>18871.52</v>
      </c>
      <c r="G13" s="100">
        <v>35000</v>
      </c>
      <c r="H13" s="100">
        <v>25000</v>
      </c>
      <c r="I13" s="100">
        <v>20000</v>
      </c>
      <c r="J13" s="100">
        <v>20000</v>
      </c>
      <c r="K13" s="100">
        <v>20000</v>
      </c>
    </row>
    <row r="14" spans="1:11" s="40" customFormat="1" ht="16.5" thickTop="1" thickBot="1" x14ac:dyDescent="0.3">
      <c r="A14" s="62"/>
      <c r="B14" s="59" t="s">
        <v>105</v>
      </c>
      <c r="C14" s="61" t="s">
        <v>463</v>
      </c>
      <c r="D14" s="59">
        <v>41</v>
      </c>
      <c r="E14" s="85">
        <v>0</v>
      </c>
      <c r="F14" s="85">
        <v>3582.64</v>
      </c>
      <c r="G14" s="102">
        <v>0</v>
      </c>
      <c r="H14" s="102">
        <v>0</v>
      </c>
      <c r="I14" s="102">
        <v>0</v>
      </c>
      <c r="J14" s="102">
        <v>0</v>
      </c>
      <c r="K14" s="102">
        <v>0</v>
      </c>
    </row>
    <row r="15" spans="1:11" ht="16.5" thickTop="1" thickBot="1" x14ac:dyDescent="0.3">
      <c r="A15" s="45"/>
      <c r="B15" s="56" t="s">
        <v>106</v>
      </c>
      <c r="C15" s="49" t="s">
        <v>465</v>
      </c>
      <c r="D15" s="45">
        <v>41</v>
      </c>
      <c r="E15" s="82">
        <v>0</v>
      </c>
      <c r="F15" s="82">
        <v>0</v>
      </c>
      <c r="G15" s="97">
        <v>5000</v>
      </c>
      <c r="H15" s="97">
        <v>5000</v>
      </c>
      <c r="I15" s="97">
        <v>0</v>
      </c>
      <c r="J15" s="97">
        <v>0</v>
      </c>
      <c r="K15" s="97">
        <v>0</v>
      </c>
    </row>
    <row r="16" spans="1:11" ht="16.5" thickTop="1" thickBot="1" x14ac:dyDescent="0.3">
      <c r="A16" s="45"/>
      <c r="B16" s="45" t="s">
        <v>110</v>
      </c>
      <c r="C16" s="49" t="s">
        <v>465</v>
      </c>
      <c r="D16" s="45">
        <v>111</v>
      </c>
      <c r="E16" s="82">
        <v>1232.4000000000001</v>
      </c>
      <c r="F16" s="82">
        <v>7050</v>
      </c>
      <c r="G16" s="97">
        <v>10000</v>
      </c>
      <c r="H16" s="97">
        <v>0</v>
      </c>
      <c r="I16" s="97">
        <v>0</v>
      </c>
      <c r="J16" s="97">
        <v>0</v>
      </c>
      <c r="K16" s="97">
        <v>0</v>
      </c>
    </row>
    <row r="17" spans="1:11" ht="16.5" thickTop="1" thickBot="1" x14ac:dyDescent="0.3">
      <c r="A17" s="45"/>
      <c r="B17" s="64" t="s">
        <v>112</v>
      </c>
      <c r="C17" s="49" t="s">
        <v>465</v>
      </c>
      <c r="D17" s="45" t="s">
        <v>326</v>
      </c>
      <c r="E17" s="82">
        <v>0</v>
      </c>
      <c r="F17" s="82">
        <v>3767.6</v>
      </c>
      <c r="G17" s="97">
        <v>0</v>
      </c>
      <c r="H17" s="97">
        <v>0</v>
      </c>
      <c r="I17" s="97">
        <v>0</v>
      </c>
      <c r="J17" s="97">
        <v>0</v>
      </c>
      <c r="K17" s="97">
        <v>0</v>
      </c>
    </row>
    <row r="18" spans="1:11" ht="16.5" thickTop="1" thickBot="1" x14ac:dyDescent="0.3">
      <c r="A18" s="45"/>
      <c r="B18" s="45" t="s">
        <v>114</v>
      </c>
      <c r="C18" s="49" t="s">
        <v>465</v>
      </c>
      <c r="D18" s="45">
        <v>46</v>
      </c>
      <c r="E18" s="82">
        <v>0</v>
      </c>
      <c r="F18" s="82">
        <v>4471.28</v>
      </c>
      <c r="G18" s="97">
        <v>20000</v>
      </c>
      <c r="H18" s="97">
        <v>20000</v>
      </c>
      <c r="I18" s="97">
        <v>20000</v>
      </c>
      <c r="J18" s="97">
        <v>20000</v>
      </c>
      <c r="K18" s="97">
        <v>20000</v>
      </c>
    </row>
    <row r="19" spans="1:11" ht="16.5" thickTop="1" thickBot="1" x14ac:dyDescent="0.3">
      <c r="A19" s="44" t="s">
        <v>196</v>
      </c>
      <c r="B19" s="51"/>
      <c r="C19" s="221" t="s">
        <v>197</v>
      </c>
      <c r="D19" s="222"/>
      <c r="E19" s="80">
        <v>0</v>
      </c>
      <c r="F19" s="80">
        <v>0</v>
      </c>
      <c r="G19" s="99">
        <v>10000</v>
      </c>
      <c r="H19" s="99">
        <v>10000</v>
      </c>
      <c r="I19" s="99">
        <v>10000</v>
      </c>
      <c r="J19" s="99">
        <v>10000</v>
      </c>
      <c r="K19" s="99">
        <v>10000</v>
      </c>
    </row>
    <row r="20" spans="1:11" ht="16.5" thickTop="1" thickBot="1" x14ac:dyDescent="0.3">
      <c r="A20" s="52"/>
      <c r="B20" s="52"/>
      <c r="C20" s="53" t="s">
        <v>327</v>
      </c>
      <c r="D20" s="52"/>
      <c r="E20" s="81">
        <v>0</v>
      </c>
      <c r="F20" s="81">
        <v>0</v>
      </c>
      <c r="G20" s="100">
        <v>10000</v>
      </c>
      <c r="H20" s="100">
        <v>10000</v>
      </c>
      <c r="I20" s="100">
        <v>10000</v>
      </c>
      <c r="J20" s="100">
        <v>10000</v>
      </c>
      <c r="K20" s="100">
        <v>10000</v>
      </c>
    </row>
    <row r="21" spans="1:11" s="60" customFormat="1" ht="16.5" thickTop="1" thickBot="1" x14ac:dyDescent="0.3">
      <c r="A21" s="59"/>
      <c r="B21" s="74" t="s">
        <v>103</v>
      </c>
      <c r="C21" s="78" t="s">
        <v>328</v>
      </c>
      <c r="D21" s="59">
        <v>46</v>
      </c>
      <c r="E21" s="85">
        <v>0</v>
      </c>
      <c r="F21" s="85">
        <v>0</v>
      </c>
      <c r="G21" s="102">
        <v>10000</v>
      </c>
      <c r="H21" s="102">
        <v>10000</v>
      </c>
      <c r="I21" s="102">
        <v>10000</v>
      </c>
      <c r="J21" s="102">
        <v>10000</v>
      </c>
      <c r="K21" s="102">
        <v>10000</v>
      </c>
    </row>
    <row r="22" spans="1:11" ht="16.5" thickTop="1" thickBot="1" x14ac:dyDescent="0.3">
      <c r="A22" s="44" t="s">
        <v>199</v>
      </c>
      <c r="B22" s="51"/>
      <c r="C22" s="221" t="s">
        <v>200</v>
      </c>
      <c r="D22" s="222"/>
      <c r="E22" s="80">
        <v>0</v>
      </c>
      <c r="F22" s="80">
        <v>0</v>
      </c>
      <c r="G22" s="99">
        <v>4000</v>
      </c>
      <c r="H22" s="99">
        <v>4000</v>
      </c>
      <c r="I22" s="99">
        <v>10000</v>
      </c>
      <c r="J22" s="99">
        <v>10000</v>
      </c>
      <c r="K22" s="99">
        <v>10000</v>
      </c>
    </row>
    <row r="23" spans="1:11" ht="16.5" thickTop="1" thickBot="1" x14ac:dyDescent="0.3">
      <c r="A23" s="52"/>
      <c r="B23" s="52"/>
      <c r="C23" s="53" t="s">
        <v>317</v>
      </c>
      <c r="D23" s="52"/>
      <c r="E23" s="81">
        <v>0</v>
      </c>
      <c r="F23" s="81">
        <v>0</v>
      </c>
      <c r="G23" s="100">
        <v>4000</v>
      </c>
      <c r="H23" s="100">
        <v>4000</v>
      </c>
      <c r="I23" s="100">
        <v>10000</v>
      </c>
      <c r="J23" s="100">
        <v>10000</v>
      </c>
      <c r="K23" s="100">
        <v>10000</v>
      </c>
    </row>
    <row r="24" spans="1:11" ht="16.5" thickTop="1" thickBot="1" x14ac:dyDescent="0.3">
      <c r="A24" s="45"/>
      <c r="B24" s="45" t="s">
        <v>103</v>
      </c>
      <c r="C24" s="49" t="s">
        <v>318</v>
      </c>
      <c r="D24" s="45">
        <v>41</v>
      </c>
      <c r="E24" s="82">
        <v>0</v>
      </c>
      <c r="F24" s="82">
        <v>0</v>
      </c>
      <c r="G24" s="97">
        <v>4000</v>
      </c>
      <c r="H24" s="97">
        <v>4000</v>
      </c>
      <c r="I24" s="97">
        <v>0</v>
      </c>
      <c r="J24" s="97">
        <v>0</v>
      </c>
      <c r="K24" s="97">
        <v>0</v>
      </c>
    </row>
    <row r="25" spans="1:11" ht="16.5" thickTop="1" thickBot="1" x14ac:dyDescent="0.3">
      <c r="A25" s="45"/>
      <c r="B25" s="64" t="s">
        <v>105</v>
      </c>
      <c r="C25" s="65" t="s">
        <v>318</v>
      </c>
      <c r="D25" s="45">
        <v>46</v>
      </c>
      <c r="E25" s="82">
        <v>0</v>
      </c>
      <c r="F25" s="82">
        <v>0</v>
      </c>
      <c r="G25" s="97">
        <v>0</v>
      </c>
      <c r="H25" s="97">
        <v>0</v>
      </c>
      <c r="I25" s="97">
        <v>10000</v>
      </c>
      <c r="J25" s="97">
        <v>10000</v>
      </c>
      <c r="K25" s="97">
        <v>10000</v>
      </c>
    </row>
    <row r="26" spans="1:11" ht="16.5" thickTop="1" thickBot="1" x14ac:dyDescent="0.3">
      <c r="A26" s="44" t="s">
        <v>203</v>
      </c>
      <c r="B26" s="51"/>
      <c r="C26" s="221" t="s">
        <v>204</v>
      </c>
      <c r="D26" s="222"/>
      <c r="E26" s="80">
        <v>0</v>
      </c>
      <c r="F26" s="80">
        <v>1279</v>
      </c>
      <c r="G26" s="99">
        <v>10000</v>
      </c>
      <c r="H26" s="99">
        <v>10000</v>
      </c>
      <c r="I26" s="99">
        <v>5000</v>
      </c>
      <c r="J26" s="99">
        <v>5000</v>
      </c>
      <c r="K26" s="99">
        <v>5000</v>
      </c>
    </row>
    <row r="27" spans="1:11" ht="16.5" thickTop="1" thickBot="1" x14ac:dyDescent="0.3">
      <c r="A27" s="52"/>
      <c r="B27" s="52"/>
      <c r="C27" s="53" t="s">
        <v>327</v>
      </c>
      <c r="D27" s="52"/>
      <c r="E27" s="81">
        <v>0</v>
      </c>
      <c r="F27" s="81">
        <v>1279</v>
      </c>
      <c r="G27" s="100">
        <v>10000</v>
      </c>
      <c r="H27" s="100">
        <v>10000</v>
      </c>
      <c r="I27" s="100">
        <v>5000</v>
      </c>
      <c r="J27" s="100">
        <v>5000</v>
      </c>
      <c r="K27" s="100">
        <v>5000</v>
      </c>
    </row>
    <row r="28" spans="1:11" s="60" customFormat="1" ht="16.5" thickTop="1" thickBot="1" x14ac:dyDescent="0.3">
      <c r="A28" s="59"/>
      <c r="B28" s="74" t="s">
        <v>103</v>
      </c>
      <c r="C28" s="78" t="s">
        <v>329</v>
      </c>
      <c r="D28" s="59">
        <v>46</v>
      </c>
      <c r="E28" s="85">
        <v>0</v>
      </c>
      <c r="F28" s="85">
        <v>1279</v>
      </c>
      <c r="G28" s="102">
        <v>10000</v>
      </c>
      <c r="H28" s="102">
        <v>10000</v>
      </c>
      <c r="I28" s="102">
        <v>5000</v>
      </c>
      <c r="J28" s="102">
        <v>5000</v>
      </c>
      <c r="K28" s="102">
        <v>5000</v>
      </c>
    </row>
    <row r="29" spans="1:11" s="60" customFormat="1" ht="16.5" thickTop="1" thickBot="1" x14ac:dyDescent="0.3">
      <c r="A29" s="44" t="s">
        <v>208</v>
      </c>
      <c r="B29" s="51"/>
      <c r="C29" s="221" t="s">
        <v>209</v>
      </c>
      <c r="D29" s="222"/>
      <c r="E29" s="80">
        <v>0</v>
      </c>
      <c r="F29" s="80">
        <v>0</v>
      </c>
      <c r="G29" s="80">
        <v>0</v>
      </c>
      <c r="H29" s="80">
        <v>0</v>
      </c>
      <c r="I29" s="99">
        <v>20000</v>
      </c>
      <c r="J29" s="99">
        <v>20000</v>
      </c>
      <c r="K29" s="99">
        <v>20000</v>
      </c>
    </row>
    <row r="30" spans="1:11" s="60" customFormat="1" ht="16.5" thickTop="1" thickBot="1" x14ac:dyDescent="0.3">
      <c r="A30" s="52"/>
      <c r="B30" s="52"/>
      <c r="C30" s="53" t="s">
        <v>317</v>
      </c>
      <c r="D30" s="52"/>
      <c r="E30" s="81">
        <v>0</v>
      </c>
      <c r="F30" s="81">
        <v>0</v>
      </c>
      <c r="G30" s="81">
        <v>0</v>
      </c>
      <c r="H30" s="81">
        <v>0</v>
      </c>
      <c r="I30" s="100">
        <v>20000</v>
      </c>
      <c r="J30" s="100">
        <v>20000</v>
      </c>
      <c r="K30" s="100">
        <v>20000</v>
      </c>
    </row>
    <row r="31" spans="1:11" s="60" customFormat="1" ht="16.5" thickTop="1" thickBot="1" x14ac:dyDescent="0.3">
      <c r="A31" s="59"/>
      <c r="B31" s="74" t="s">
        <v>103</v>
      </c>
      <c r="C31" s="78" t="s">
        <v>467</v>
      </c>
      <c r="D31" s="59" t="s">
        <v>468</v>
      </c>
      <c r="E31" s="85">
        <v>0</v>
      </c>
      <c r="F31" s="85">
        <v>0</v>
      </c>
      <c r="G31" s="102">
        <v>0</v>
      </c>
      <c r="H31" s="102">
        <v>0</v>
      </c>
      <c r="I31" s="102">
        <v>20000</v>
      </c>
      <c r="J31" s="102">
        <v>20000</v>
      </c>
      <c r="K31" s="102">
        <v>20000</v>
      </c>
    </row>
    <row r="32" spans="1:11" ht="16.5" thickTop="1" thickBot="1" x14ac:dyDescent="0.3">
      <c r="A32" s="44" t="s">
        <v>210</v>
      </c>
      <c r="B32" s="51"/>
      <c r="C32" s="221" t="s">
        <v>211</v>
      </c>
      <c r="D32" s="222"/>
      <c r="E32" s="80">
        <v>6434.15</v>
      </c>
      <c r="F32" s="80">
        <f>F34+F35</f>
        <v>10194.39</v>
      </c>
      <c r="G32" s="99">
        <f>G34+G35+G36</f>
        <v>11500</v>
      </c>
      <c r="H32" s="99">
        <v>24000</v>
      </c>
      <c r="I32" s="99">
        <v>10000</v>
      </c>
      <c r="J32" s="99">
        <v>10000</v>
      </c>
      <c r="K32" s="99">
        <v>10000</v>
      </c>
    </row>
    <row r="33" spans="1:11" ht="16.5" thickTop="1" thickBot="1" x14ac:dyDescent="0.3">
      <c r="A33" s="52"/>
      <c r="B33" s="52"/>
      <c r="C33" s="53" t="s">
        <v>317</v>
      </c>
      <c r="D33" s="52"/>
      <c r="E33" s="81">
        <v>6434.15</v>
      </c>
      <c r="F33" s="81">
        <v>10194.39</v>
      </c>
      <c r="G33" s="100">
        <v>11500</v>
      </c>
      <c r="H33" s="100">
        <f>H34+H35+H37+H38</f>
        <v>24000</v>
      </c>
      <c r="I33" s="100">
        <v>10000</v>
      </c>
      <c r="J33" s="100">
        <v>10000</v>
      </c>
      <c r="K33" s="100">
        <v>10000</v>
      </c>
    </row>
    <row r="34" spans="1:11" ht="16.5" thickTop="1" thickBot="1" x14ac:dyDescent="0.3">
      <c r="A34" s="15"/>
      <c r="B34" s="15" t="s">
        <v>103</v>
      </c>
      <c r="C34" s="19" t="s">
        <v>319</v>
      </c>
      <c r="D34" s="15">
        <v>41</v>
      </c>
      <c r="E34" s="83">
        <v>6434.15</v>
      </c>
      <c r="F34" s="83">
        <v>7502.29</v>
      </c>
      <c r="G34" s="94">
        <v>2000</v>
      </c>
      <c r="H34" s="94">
        <v>2000</v>
      </c>
      <c r="I34" s="94">
        <v>0</v>
      </c>
      <c r="J34" s="94">
        <v>0</v>
      </c>
      <c r="K34" s="94">
        <v>0</v>
      </c>
    </row>
    <row r="35" spans="1:11" ht="16.5" thickTop="1" thickBot="1" x14ac:dyDescent="0.3">
      <c r="A35" s="15"/>
      <c r="B35" s="15" t="s">
        <v>105</v>
      </c>
      <c r="C35" s="19" t="s">
        <v>319</v>
      </c>
      <c r="D35" s="15">
        <v>46</v>
      </c>
      <c r="E35" s="83">
        <v>0</v>
      </c>
      <c r="F35" s="83">
        <v>2692.1</v>
      </c>
      <c r="G35" s="94">
        <v>5000</v>
      </c>
      <c r="H35" s="94">
        <v>5000</v>
      </c>
      <c r="I35" s="94">
        <v>0</v>
      </c>
      <c r="J35" s="94">
        <v>0</v>
      </c>
      <c r="K35" s="94">
        <v>0</v>
      </c>
    </row>
    <row r="36" spans="1:11" ht="16.5" thickTop="1" thickBot="1" x14ac:dyDescent="0.3">
      <c r="A36" s="45"/>
      <c r="B36" s="45" t="s">
        <v>106</v>
      </c>
      <c r="C36" s="49" t="s">
        <v>338</v>
      </c>
      <c r="D36" s="45" t="s">
        <v>87</v>
      </c>
      <c r="E36" s="82">
        <v>0</v>
      </c>
      <c r="F36" s="82">
        <v>0</v>
      </c>
      <c r="G36" s="97">
        <v>4500</v>
      </c>
      <c r="H36" s="97">
        <v>0</v>
      </c>
      <c r="I36" s="97">
        <v>0</v>
      </c>
      <c r="J36" s="97">
        <v>0</v>
      </c>
      <c r="K36" s="97">
        <v>0</v>
      </c>
    </row>
    <row r="37" spans="1:11" ht="16.5" thickTop="1" thickBot="1" x14ac:dyDescent="0.3">
      <c r="A37" s="45"/>
      <c r="B37" s="64" t="s">
        <v>110</v>
      </c>
      <c r="C37" s="65" t="s">
        <v>338</v>
      </c>
      <c r="D37" s="45">
        <v>111</v>
      </c>
      <c r="E37" s="82">
        <v>0</v>
      </c>
      <c r="F37" s="82">
        <v>0</v>
      </c>
      <c r="G37" s="97">
        <v>0</v>
      </c>
      <c r="H37" s="97">
        <v>7000</v>
      </c>
      <c r="I37" s="97">
        <v>0</v>
      </c>
      <c r="J37" s="97">
        <v>0</v>
      </c>
      <c r="K37" s="97">
        <v>0</v>
      </c>
    </row>
    <row r="38" spans="1:11" ht="16.5" thickTop="1" thickBot="1" x14ac:dyDescent="0.3">
      <c r="A38" s="45"/>
      <c r="B38" s="64" t="s">
        <v>112</v>
      </c>
      <c r="C38" s="65" t="s">
        <v>464</v>
      </c>
      <c r="D38" s="45">
        <v>46</v>
      </c>
      <c r="E38" s="82">
        <v>0</v>
      </c>
      <c r="F38" s="82">
        <v>0</v>
      </c>
      <c r="G38" s="97">
        <v>0</v>
      </c>
      <c r="H38" s="97">
        <v>10000</v>
      </c>
      <c r="I38" s="97">
        <v>10000</v>
      </c>
      <c r="J38" s="97">
        <v>10000</v>
      </c>
      <c r="K38" s="97">
        <v>10000</v>
      </c>
    </row>
    <row r="39" spans="1:11" ht="16.5" thickTop="1" thickBot="1" x14ac:dyDescent="0.3">
      <c r="A39" s="44" t="s">
        <v>216</v>
      </c>
      <c r="B39" s="51"/>
      <c r="C39" s="221" t="s">
        <v>217</v>
      </c>
      <c r="D39" s="222"/>
      <c r="E39" s="80">
        <f>E46+E54</f>
        <v>0</v>
      </c>
      <c r="F39" s="80">
        <v>0</v>
      </c>
      <c r="G39" s="99">
        <v>4500</v>
      </c>
      <c r="H39" s="99">
        <v>0</v>
      </c>
      <c r="I39" s="99">
        <v>10000</v>
      </c>
      <c r="J39" s="99">
        <v>10000</v>
      </c>
      <c r="K39" s="99">
        <v>10000</v>
      </c>
    </row>
    <row r="40" spans="1:11" ht="16.5" thickTop="1" thickBot="1" x14ac:dyDescent="0.3">
      <c r="A40" s="52"/>
      <c r="B40" s="52"/>
      <c r="C40" s="53" t="s">
        <v>317</v>
      </c>
      <c r="D40" s="52"/>
      <c r="E40" s="81">
        <v>0</v>
      </c>
      <c r="F40" s="81">
        <v>0</v>
      </c>
      <c r="G40" s="100">
        <v>4500</v>
      </c>
      <c r="H40" s="100">
        <v>0</v>
      </c>
      <c r="I40" s="100">
        <v>10000</v>
      </c>
      <c r="J40" s="100">
        <v>10000</v>
      </c>
      <c r="K40" s="100">
        <v>10000</v>
      </c>
    </row>
    <row r="41" spans="1:11" ht="16.5" thickTop="1" thickBot="1" x14ac:dyDescent="0.3">
      <c r="A41" s="45"/>
      <c r="B41" s="45" t="s">
        <v>103</v>
      </c>
      <c r="C41" s="49" t="s">
        <v>339</v>
      </c>
      <c r="D41" s="45" t="s">
        <v>87</v>
      </c>
      <c r="E41" s="82">
        <v>0</v>
      </c>
      <c r="F41" s="82">
        <v>0</v>
      </c>
      <c r="G41" s="97">
        <v>4500</v>
      </c>
      <c r="H41" s="97">
        <v>0</v>
      </c>
      <c r="I41" s="97">
        <v>0</v>
      </c>
      <c r="J41" s="97">
        <v>0</v>
      </c>
      <c r="K41" s="97">
        <v>0</v>
      </c>
    </row>
    <row r="42" spans="1:11" ht="16.5" thickTop="1" thickBot="1" x14ac:dyDescent="0.3">
      <c r="A42" s="45"/>
      <c r="B42" s="45" t="s">
        <v>105</v>
      </c>
      <c r="C42" s="49" t="s">
        <v>339</v>
      </c>
      <c r="D42" s="45">
        <v>46</v>
      </c>
      <c r="E42" s="82">
        <v>0</v>
      </c>
      <c r="F42" s="82">
        <v>0</v>
      </c>
      <c r="G42" s="97">
        <v>0</v>
      </c>
      <c r="H42" s="97">
        <v>0</v>
      </c>
      <c r="I42" s="97">
        <v>10000</v>
      </c>
      <c r="J42" s="97">
        <v>10000</v>
      </c>
      <c r="K42" s="97">
        <v>10000</v>
      </c>
    </row>
    <row r="43" spans="1:11" ht="15.75" thickTop="1" x14ac:dyDescent="0.25"/>
  </sheetData>
  <mergeCells count="8">
    <mergeCell ref="C39:D39"/>
    <mergeCell ref="C10:D10"/>
    <mergeCell ref="C22:D22"/>
    <mergeCell ref="C32:D32"/>
    <mergeCell ref="C5:D5"/>
    <mergeCell ref="C19:D19"/>
    <mergeCell ref="C26:D26"/>
    <mergeCell ref="C29:D29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B2" sqref="B2"/>
    </sheetView>
  </sheetViews>
  <sheetFormatPr defaultRowHeight="15" x14ac:dyDescent="0.25"/>
  <cols>
    <col min="1" max="1" width="66.85546875" customWidth="1"/>
    <col min="2" max="2" width="12" customWidth="1"/>
    <col min="3" max="3" width="12.7109375" customWidth="1"/>
    <col min="4" max="4" width="11.85546875" customWidth="1"/>
    <col min="5" max="5" width="12.5703125" customWidth="1"/>
    <col min="6" max="7" width="11.7109375" customWidth="1"/>
    <col min="8" max="8" width="10.5703125" customWidth="1"/>
  </cols>
  <sheetData>
    <row r="1" spans="1:8" ht="26.25" x14ac:dyDescent="0.4">
      <c r="A1" s="114"/>
      <c r="B1" s="115" t="s">
        <v>473</v>
      </c>
    </row>
    <row r="3" spans="1:8" ht="15.75" thickBot="1" x14ac:dyDescent="0.3"/>
    <row r="4" spans="1:8" ht="45" thickTop="1" thickBot="1" x14ac:dyDescent="0.3">
      <c r="A4" s="38" t="s">
        <v>0</v>
      </c>
      <c r="B4" s="39" t="s">
        <v>97</v>
      </c>
      <c r="C4" s="39" t="s">
        <v>361</v>
      </c>
      <c r="D4" s="39" t="s">
        <v>362</v>
      </c>
      <c r="E4" s="39" t="s">
        <v>363</v>
      </c>
      <c r="F4" s="39" t="s">
        <v>2</v>
      </c>
      <c r="G4" s="39" t="s">
        <v>98</v>
      </c>
      <c r="H4" s="39" t="s">
        <v>364</v>
      </c>
    </row>
    <row r="5" spans="1:8" ht="16.5" thickTop="1" thickBot="1" x14ac:dyDescent="0.3">
      <c r="A5" s="41" t="s">
        <v>3</v>
      </c>
      <c r="B5" s="43">
        <v>89630.21</v>
      </c>
      <c r="C5" s="43">
        <v>96673.59</v>
      </c>
      <c r="D5" s="43">
        <v>97540</v>
      </c>
      <c r="E5" s="43">
        <v>108790</v>
      </c>
      <c r="F5" s="43">
        <v>106165</v>
      </c>
      <c r="G5" s="43">
        <v>110415</v>
      </c>
      <c r="H5" s="43">
        <v>114215</v>
      </c>
    </row>
    <row r="6" spans="1:8" ht="16.5" thickTop="1" thickBot="1" x14ac:dyDescent="0.3">
      <c r="A6" s="8" t="s">
        <v>4</v>
      </c>
      <c r="B6" s="10">
        <v>80258.41</v>
      </c>
      <c r="C6" s="10">
        <v>85273.02</v>
      </c>
      <c r="D6" s="10">
        <v>84950</v>
      </c>
      <c r="E6" s="10">
        <v>93375</v>
      </c>
      <c r="F6" s="10">
        <v>91675</v>
      </c>
      <c r="G6" s="10">
        <v>95925</v>
      </c>
      <c r="H6" s="10">
        <v>99725</v>
      </c>
    </row>
    <row r="7" spans="1:8" ht="16.5" thickTop="1" thickBot="1" x14ac:dyDescent="0.3">
      <c r="A7" s="11" t="s">
        <v>5</v>
      </c>
      <c r="B7" s="13">
        <v>63680.5</v>
      </c>
      <c r="C7" s="13">
        <v>68699.59</v>
      </c>
      <c r="D7" s="13">
        <v>68000</v>
      </c>
      <c r="E7" s="13">
        <v>76425</v>
      </c>
      <c r="F7" s="13">
        <v>74225</v>
      </c>
      <c r="G7" s="13">
        <v>78475</v>
      </c>
      <c r="H7" s="13">
        <v>82275</v>
      </c>
    </row>
    <row r="8" spans="1:8" ht="16.5" thickTop="1" thickBot="1" x14ac:dyDescent="0.3">
      <c r="A8" s="17" t="s">
        <v>7</v>
      </c>
      <c r="B8" s="13">
        <v>11627.91</v>
      </c>
      <c r="C8" s="13">
        <v>11577.93</v>
      </c>
      <c r="D8" s="13">
        <v>11510</v>
      </c>
      <c r="E8" s="13">
        <v>11510</v>
      </c>
      <c r="F8" s="13">
        <v>11510</v>
      </c>
      <c r="G8" s="13">
        <v>11510</v>
      </c>
      <c r="H8" s="13">
        <v>11510</v>
      </c>
    </row>
    <row r="9" spans="1:8" ht="16.5" thickTop="1" thickBot="1" x14ac:dyDescent="0.3">
      <c r="A9" s="11" t="s">
        <v>15</v>
      </c>
      <c r="B9" s="13">
        <v>4950</v>
      </c>
      <c r="C9" s="13">
        <v>4995.5</v>
      </c>
      <c r="D9" s="13">
        <v>5440</v>
      </c>
      <c r="E9" s="13">
        <v>5440</v>
      </c>
      <c r="F9" s="13">
        <v>5440</v>
      </c>
      <c r="G9" s="13">
        <v>5440</v>
      </c>
      <c r="H9" s="13">
        <v>5440</v>
      </c>
    </row>
    <row r="10" spans="1:8" ht="16.5" thickTop="1" thickBot="1" x14ac:dyDescent="0.3">
      <c r="A10" s="26" t="s">
        <v>25</v>
      </c>
      <c r="B10" s="10">
        <v>6623.3</v>
      </c>
      <c r="C10" s="10">
        <v>10241.709999999999</v>
      </c>
      <c r="D10" s="10">
        <v>10365</v>
      </c>
      <c r="E10" s="10">
        <v>12500</v>
      </c>
      <c r="F10" s="10">
        <v>10355</v>
      </c>
      <c r="G10" s="10">
        <v>10355</v>
      </c>
      <c r="H10" s="10">
        <v>10355</v>
      </c>
    </row>
    <row r="11" spans="1:8" ht="16.5" thickTop="1" thickBot="1" x14ac:dyDescent="0.3">
      <c r="A11" s="27" t="s">
        <v>26</v>
      </c>
      <c r="B11" s="29">
        <v>4153.5</v>
      </c>
      <c r="C11" s="29">
        <v>7188.76</v>
      </c>
      <c r="D11" s="29">
        <v>6510</v>
      </c>
      <c r="E11" s="29">
        <v>7010</v>
      </c>
      <c r="F11" s="29">
        <v>6660</v>
      </c>
      <c r="G11" s="29">
        <v>6660</v>
      </c>
      <c r="H11" s="29">
        <v>6660</v>
      </c>
    </row>
    <row r="12" spans="1:8" ht="16.5" thickTop="1" thickBot="1" x14ac:dyDescent="0.3">
      <c r="A12" s="11" t="s">
        <v>40</v>
      </c>
      <c r="B12" s="13">
        <v>1976.72</v>
      </c>
      <c r="C12" s="13">
        <v>1393.42</v>
      </c>
      <c r="D12" s="13">
        <v>2690</v>
      </c>
      <c r="E12" s="13">
        <v>2925</v>
      </c>
      <c r="F12" s="13">
        <v>2580</v>
      </c>
      <c r="G12" s="13">
        <v>2580</v>
      </c>
      <c r="H12" s="13">
        <v>2580</v>
      </c>
    </row>
    <row r="13" spans="1:8" ht="16.5" thickTop="1" thickBot="1" x14ac:dyDescent="0.3">
      <c r="A13" s="11" t="s">
        <v>66</v>
      </c>
      <c r="B13" s="13">
        <v>0</v>
      </c>
      <c r="C13" s="13">
        <v>0.43</v>
      </c>
      <c r="D13" s="13">
        <v>15</v>
      </c>
      <c r="E13" s="13">
        <v>15</v>
      </c>
      <c r="F13" s="13">
        <v>15</v>
      </c>
      <c r="G13" s="13">
        <v>15</v>
      </c>
      <c r="H13" s="13">
        <v>15</v>
      </c>
    </row>
    <row r="14" spans="1:8" ht="16.5" thickTop="1" thickBot="1" x14ac:dyDescent="0.3">
      <c r="A14" s="11" t="s">
        <v>70</v>
      </c>
      <c r="B14" s="13">
        <v>493.08</v>
      </c>
      <c r="C14" s="13">
        <v>1659.1</v>
      </c>
      <c r="D14" s="13">
        <v>1150</v>
      </c>
      <c r="E14" s="13">
        <v>2550</v>
      </c>
      <c r="F14" s="13">
        <v>1100</v>
      </c>
      <c r="G14" s="13">
        <v>1100</v>
      </c>
      <c r="H14" s="13">
        <v>1100</v>
      </c>
    </row>
    <row r="15" spans="1:8" ht="16.5" thickTop="1" thickBot="1" x14ac:dyDescent="0.3">
      <c r="A15" s="26" t="s">
        <v>76</v>
      </c>
      <c r="B15" s="10">
        <v>2748.5</v>
      </c>
      <c r="C15" s="10">
        <v>1158.8599999999999</v>
      </c>
      <c r="D15" s="10">
        <v>2225</v>
      </c>
      <c r="E15" s="10">
        <v>2915</v>
      </c>
      <c r="F15" s="10">
        <v>1385</v>
      </c>
      <c r="G15" s="10">
        <v>1385</v>
      </c>
      <c r="H15" s="10">
        <v>1385</v>
      </c>
    </row>
    <row r="16" spans="1:8" ht="16.5" thickTop="1" thickBot="1" x14ac:dyDescent="0.3">
      <c r="A16" s="11" t="s">
        <v>77</v>
      </c>
      <c r="B16" s="13">
        <v>2748.5</v>
      </c>
      <c r="C16" s="13">
        <v>1158.8599999999999</v>
      </c>
      <c r="D16" s="13">
        <v>2225</v>
      </c>
      <c r="E16" s="13">
        <v>2915</v>
      </c>
      <c r="F16" s="13">
        <v>1385</v>
      </c>
      <c r="G16" s="13">
        <v>1385</v>
      </c>
      <c r="H16" s="13">
        <v>1385</v>
      </c>
    </row>
    <row r="17" spans="1:8" s="5" customFormat="1" ht="16.5" thickTop="1" thickBot="1" x14ac:dyDescent="0.3">
      <c r="A17" s="41" t="s">
        <v>330</v>
      </c>
      <c r="B17" s="43">
        <v>5000</v>
      </c>
      <c r="C17" s="43">
        <v>7050</v>
      </c>
      <c r="D17" s="43">
        <v>19000</v>
      </c>
      <c r="E17" s="43">
        <v>7000</v>
      </c>
      <c r="F17" s="43">
        <v>20000</v>
      </c>
      <c r="G17" s="43">
        <v>20000</v>
      </c>
      <c r="H17" s="43">
        <v>20000</v>
      </c>
    </row>
    <row r="18" spans="1:8" s="5" customFormat="1" ht="16.5" thickTop="1" thickBot="1" x14ac:dyDescent="0.3">
      <c r="A18" s="17" t="s">
        <v>331</v>
      </c>
      <c r="B18" s="13">
        <v>5000</v>
      </c>
      <c r="C18" s="13">
        <v>7050</v>
      </c>
      <c r="D18" s="13">
        <v>19000</v>
      </c>
      <c r="E18" s="13">
        <v>7000</v>
      </c>
      <c r="F18" s="13">
        <v>20000</v>
      </c>
      <c r="G18" s="13">
        <v>20000</v>
      </c>
      <c r="H18" s="13">
        <v>20000</v>
      </c>
    </row>
    <row r="19" spans="1:8" s="5" customFormat="1" ht="16.5" thickTop="1" thickBot="1" x14ac:dyDescent="0.3">
      <c r="A19" s="41" t="s">
        <v>333</v>
      </c>
      <c r="B19" s="43">
        <v>0</v>
      </c>
      <c r="C19" s="43">
        <v>10930.98</v>
      </c>
      <c r="D19" s="43">
        <v>61000</v>
      </c>
      <c r="E19" s="43">
        <v>71000</v>
      </c>
      <c r="F19" s="43">
        <v>81000</v>
      </c>
      <c r="G19" s="43">
        <v>81000</v>
      </c>
      <c r="H19" s="43">
        <v>81000</v>
      </c>
    </row>
    <row r="20" spans="1:8" s="5" customFormat="1" ht="16.5" thickTop="1" thickBot="1" x14ac:dyDescent="0.3">
      <c r="A20" s="11" t="s">
        <v>334</v>
      </c>
      <c r="B20" s="13">
        <v>0</v>
      </c>
      <c r="C20" s="13">
        <v>3767.6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</row>
    <row r="21" spans="1:8" s="5" customFormat="1" ht="16.5" thickTop="1" thickBot="1" x14ac:dyDescent="0.3">
      <c r="A21" s="11" t="s">
        <v>336</v>
      </c>
      <c r="B21" s="13">
        <v>0</v>
      </c>
      <c r="C21" s="13">
        <v>7163.38</v>
      </c>
      <c r="D21" s="13">
        <v>61000</v>
      </c>
      <c r="E21" s="13">
        <v>71000</v>
      </c>
      <c r="F21" s="13">
        <v>81000</v>
      </c>
      <c r="G21" s="13">
        <v>81000</v>
      </c>
      <c r="H21" s="13">
        <v>8100</v>
      </c>
    </row>
    <row r="22" spans="1:8" ht="15.75" thickTop="1" x14ac:dyDescent="0.25"/>
  </sheetData>
  <pageMargins left="0.19685039370078741" right="0.11811023622047245" top="0.74803149606299213" bottom="0.74803149606299213" header="0.31496062992125984" footer="0.31496062992125984"/>
  <pageSetup paperSize="9"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opLeftCell="A4" workbookViewId="0">
      <selection activeCell="B2" sqref="B2"/>
    </sheetView>
  </sheetViews>
  <sheetFormatPr defaultRowHeight="15" x14ac:dyDescent="0.25"/>
  <cols>
    <col min="1" max="1" width="20.140625" customWidth="1"/>
    <col min="2" max="2" width="56.5703125" customWidth="1"/>
    <col min="3" max="3" width="12.7109375" customWidth="1"/>
    <col min="4" max="4" width="12.5703125" customWidth="1"/>
    <col min="5" max="5" width="12.7109375" customWidth="1"/>
    <col min="6" max="6" width="13.7109375" customWidth="1"/>
    <col min="7" max="7" width="11.42578125" customWidth="1"/>
    <col min="8" max="8" width="11.140625" customWidth="1"/>
    <col min="9" max="9" width="11" customWidth="1"/>
  </cols>
  <sheetData>
    <row r="1" spans="1:9" ht="33.75" x14ac:dyDescent="0.5">
      <c r="B1" s="116" t="s">
        <v>470</v>
      </c>
      <c r="D1" s="116"/>
    </row>
    <row r="2" spans="1:9" ht="15.75" thickBot="1" x14ac:dyDescent="0.3"/>
    <row r="3" spans="1:9" ht="45" thickTop="1" thickBot="1" x14ac:dyDescent="0.3">
      <c r="A3" s="134" t="s">
        <v>99</v>
      </c>
      <c r="B3" s="134" t="s">
        <v>100</v>
      </c>
      <c r="C3" s="135" t="s">
        <v>97</v>
      </c>
      <c r="D3" s="135" t="s">
        <v>361</v>
      </c>
      <c r="E3" s="135" t="s">
        <v>362</v>
      </c>
      <c r="F3" s="135" t="s">
        <v>363</v>
      </c>
      <c r="G3" s="135" t="s">
        <v>2</v>
      </c>
      <c r="H3" s="135" t="s">
        <v>98</v>
      </c>
      <c r="I3" s="135" t="s">
        <v>364</v>
      </c>
    </row>
    <row r="4" spans="1:9" ht="16.5" thickTop="1" thickBot="1" x14ac:dyDescent="0.3">
      <c r="A4" s="52"/>
      <c r="B4" s="122" t="s">
        <v>220</v>
      </c>
      <c r="C4" s="123">
        <v>65586.83</v>
      </c>
      <c r="D4" s="124">
        <f>D5+D6+D7+D8+D9+D11+D13+D14+D15+D17+D19+D21+D22+D23+D24+D25+D28+D29</f>
        <v>69297.02</v>
      </c>
      <c r="E4" s="125">
        <v>86540</v>
      </c>
      <c r="F4" s="125">
        <f>F5+F6+F7+F8+F9+F10+F11+F12+F13+F14+F15+F16+F17+F18+F19+F20+F21+F22+F23+F24+F26+F25+F27+F28+F29</f>
        <v>97790</v>
      </c>
      <c r="G4" s="125">
        <f t="shared" ref="G4:I4" si="0">G5+G6+G7+G8+G9+G10+G11+G12+G13+G14+G15+G16+G17+G18+G19+G20+G21+G22+G23+G24+G26+G25+G27+G28+G29</f>
        <v>106165</v>
      </c>
      <c r="H4" s="125">
        <f t="shared" si="0"/>
        <v>110415</v>
      </c>
      <c r="I4" s="125">
        <f t="shared" si="0"/>
        <v>114215</v>
      </c>
    </row>
    <row r="5" spans="1:9" ht="16.5" thickTop="1" thickBot="1" x14ac:dyDescent="0.3">
      <c r="A5" s="117" t="s">
        <v>341</v>
      </c>
      <c r="B5" s="118" t="s">
        <v>254</v>
      </c>
      <c r="C5" s="119">
        <v>44371.3</v>
      </c>
      <c r="D5" s="119">
        <v>50188.82</v>
      </c>
      <c r="E5" s="120">
        <v>56645</v>
      </c>
      <c r="F5" s="120">
        <v>58550</v>
      </c>
      <c r="G5" s="120">
        <v>64280</v>
      </c>
      <c r="H5" s="120">
        <v>68030</v>
      </c>
      <c r="I5" s="120">
        <v>71330</v>
      </c>
    </row>
    <row r="6" spans="1:9" ht="16.5" thickTop="1" thickBot="1" x14ac:dyDescent="0.3">
      <c r="A6" s="121" t="s">
        <v>342</v>
      </c>
      <c r="B6" s="118" t="s">
        <v>255</v>
      </c>
      <c r="C6" s="119">
        <v>503.09</v>
      </c>
      <c r="D6" s="119">
        <v>538.15</v>
      </c>
      <c r="E6" s="120">
        <v>550</v>
      </c>
      <c r="F6" s="120">
        <v>550</v>
      </c>
      <c r="G6" s="120">
        <v>650</v>
      </c>
      <c r="H6" s="120">
        <v>650</v>
      </c>
      <c r="I6" s="120">
        <v>650</v>
      </c>
    </row>
    <row r="7" spans="1:9" ht="16.5" thickTop="1" thickBot="1" x14ac:dyDescent="0.3">
      <c r="A7" s="117" t="s">
        <v>177</v>
      </c>
      <c r="B7" s="118" t="s">
        <v>251</v>
      </c>
      <c r="C7" s="119">
        <v>568.29999999999995</v>
      </c>
      <c r="D7" s="119">
        <v>615.36</v>
      </c>
      <c r="E7" s="120">
        <v>600</v>
      </c>
      <c r="F7" s="120">
        <v>1730</v>
      </c>
      <c r="G7" s="120">
        <v>625</v>
      </c>
      <c r="H7" s="120">
        <v>625</v>
      </c>
      <c r="I7" s="120">
        <v>625</v>
      </c>
    </row>
    <row r="8" spans="1:9" ht="16.5" thickTop="1" thickBot="1" x14ac:dyDescent="0.3">
      <c r="A8" s="117" t="s">
        <v>179</v>
      </c>
      <c r="B8" s="118" t="s">
        <v>180</v>
      </c>
      <c r="C8" s="119">
        <v>107.52</v>
      </c>
      <c r="D8" s="119">
        <v>118.52</v>
      </c>
      <c r="E8" s="120">
        <v>135</v>
      </c>
      <c r="F8" s="120">
        <v>135</v>
      </c>
      <c r="G8" s="120">
        <v>165</v>
      </c>
      <c r="H8" s="120">
        <v>165</v>
      </c>
      <c r="I8" s="120">
        <v>165</v>
      </c>
    </row>
    <row r="9" spans="1:9" ht="16.5" thickTop="1" thickBot="1" x14ac:dyDescent="0.3">
      <c r="A9" s="117" t="s">
        <v>181</v>
      </c>
      <c r="B9" s="118" t="s">
        <v>182</v>
      </c>
      <c r="C9" s="119">
        <v>620.49</v>
      </c>
      <c r="D9" s="119">
        <v>998</v>
      </c>
      <c r="E9" s="120">
        <v>1250</v>
      </c>
      <c r="F9" s="120">
        <v>500</v>
      </c>
      <c r="G9" s="120">
        <v>500</v>
      </c>
      <c r="H9" s="120">
        <v>500</v>
      </c>
      <c r="I9" s="120">
        <v>500</v>
      </c>
    </row>
    <row r="10" spans="1:9" ht="16.5" thickTop="1" thickBot="1" x14ac:dyDescent="0.3">
      <c r="A10" s="117" t="s">
        <v>292</v>
      </c>
      <c r="B10" s="118" t="s">
        <v>293</v>
      </c>
      <c r="C10" s="119">
        <v>0</v>
      </c>
      <c r="D10" s="119">
        <v>0</v>
      </c>
      <c r="E10" s="120">
        <v>10</v>
      </c>
      <c r="F10" s="120">
        <v>10</v>
      </c>
      <c r="G10" s="120">
        <v>10</v>
      </c>
      <c r="H10" s="120">
        <v>10</v>
      </c>
      <c r="I10" s="120">
        <v>10</v>
      </c>
    </row>
    <row r="11" spans="1:9" ht="16.5" thickTop="1" thickBot="1" x14ac:dyDescent="0.3">
      <c r="A11" s="117" t="s">
        <v>183</v>
      </c>
      <c r="B11" s="118" t="s">
        <v>186</v>
      </c>
      <c r="C11" s="119">
        <v>9.75</v>
      </c>
      <c r="D11" s="119">
        <v>24.16</v>
      </c>
      <c r="E11" s="120">
        <v>280</v>
      </c>
      <c r="F11" s="120">
        <v>280</v>
      </c>
      <c r="G11" s="120">
        <v>280</v>
      </c>
      <c r="H11" s="120">
        <v>280</v>
      </c>
      <c r="I11" s="120">
        <v>280</v>
      </c>
    </row>
    <row r="12" spans="1:9" ht="16.5" thickTop="1" thickBot="1" x14ac:dyDescent="0.3">
      <c r="A12" s="117" t="s">
        <v>185</v>
      </c>
      <c r="B12" s="118" t="s">
        <v>205</v>
      </c>
      <c r="C12" s="119">
        <v>205.4</v>
      </c>
      <c r="D12" s="119">
        <v>0</v>
      </c>
      <c r="E12" s="120">
        <v>0</v>
      </c>
      <c r="F12" s="120">
        <v>0</v>
      </c>
      <c r="G12" s="120">
        <v>0</v>
      </c>
      <c r="H12" s="120">
        <v>0</v>
      </c>
      <c r="I12" s="120">
        <v>0</v>
      </c>
    </row>
    <row r="13" spans="1:9" s="5" customFormat="1" ht="16.5" thickTop="1" thickBot="1" x14ac:dyDescent="0.3">
      <c r="A13" s="117" t="s">
        <v>189</v>
      </c>
      <c r="B13" s="118" t="s">
        <v>190</v>
      </c>
      <c r="C13" s="119">
        <v>477.02</v>
      </c>
      <c r="D13" s="119">
        <v>328.76</v>
      </c>
      <c r="E13" s="120">
        <v>1895</v>
      </c>
      <c r="F13" s="120">
        <v>2115</v>
      </c>
      <c r="G13" s="120">
        <v>2115</v>
      </c>
      <c r="H13" s="120">
        <v>2115</v>
      </c>
      <c r="I13" s="120">
        <v>2115</v>
      </c>
    </row>
    <row r="14" spans="1:9" s="5" customFormat="1" ht="16.5" thickTop="1" thickBot="1" x14ac:dyDescent="0.3">
      <c r="A14" s="117" t="s">
        <v>196</v>
      </c>
      <c r="B14" s="118" t="s">
        <v>197</v>
      </c>
      <c r="C14" s="119">
        <v>5881.76</v>
      </c>
      <c r="D14" s="119">
        <v>3285.24</v>
      </c>
      <c r="E14" s="120">
        <v>5970</v>
      </c>
      <c r="F14" s="120">
        <v>7755</v>
      </c>
      <c r="G14" s="120">
        <v>8850</v>
      </c>
      <c r="H14" s="120">
        <v>9350</v>
      </c>
      <c r="I14" s="120">
        <v>9850</v>
      </c>
    </row>
    <row r="15" spans="1:9" ht="16.5" thickTop="1" thickBot="1" x14ac:dyDescent="0.3">
      <c r="A15" s="117" t="s">
        <v>199</v>
      </c>
      <c r="B15" s="118" t="s">
        <v>200</v>
      </c>
      <c r="C15" s="119">
        <v>53</v>
      </c>
      <c r="D15" s="119">
        <v>120</v>
      </c>
      <c r="E15" s="120">
        <v>100</v>
      </c>
      <c r="F15" s="120">
        <v>200</v>
      </c>
      <c r="G15" s="120">
        <v>200</v>
      </c>
      <c r="H15" s="120">
        <v>200</v>
      </c>
      <c r="I15" s="120">
        <v>200</v>
      </c>
    </row>
    <row r="16" spans="1:9" ht="16.5" thickTop="1" thickBot="1" x14ac:dyDescent="0.3">
      <c r="A16" s="117" t="s">
        <v>311</v>
      </c>
      <c r="B16" s="118" t="s">
        <v>312</v>
      </c>
      <c r="C16" s="119">
        <v>0</v>
      </c>
      <c r="D16" s="119">
        <v>0</v>
      </c>
      <c r="E16" s="120">
        <v>300</v>
      </c>
      <c r="F16" s="120">
        <v>300</v>
      </c>
      <c r="G16" s="120">
        <v>300</v>
      </c>
      <c r="H16" s="120">
        <v>300</v>
      </c>
      <c r="I16" s="120">
        <v>300</v>
      </c>
    </row>
    <row r="17" spans="1:9" ht="16.5" thickTop="1" thickBot="1" x14ac:dyDescent="0.3">
      <c r="A17" s="117" t="s">
        <v>201</v>
      </c>
      <c r="B17" s="118" t="s">
        <v>202</v>
      </c>
      <c r="C17" s="119">
        <v>30.84</v>
      </c>
      <c r="D17" s="119">
        <v>48.59</v>
      </c>
      <c r="E17" s="120">
        <v>965</v>
      </c>
      <c r="F17" s="120">
        <v>965</v>
      </c>
      <c r="G17" s="120">
        <v>965</v>
      </c>
      <c r="H17" s="120">
        <v>965</v>
      </c>
      <c r="I17" s="120">
        <v>965</v>
      </c>
    </row>
    <row r="18" spans="1:9" ht="16.5" thickTop="1" thickBot="1" x14ac:dyDescent="0.3">
      <c r="A18" s="117" t="s">
        <v>298</v>
      </c>
      <c r="B18" s="118" t="s">
        <v>299</v>
      </c>
      <c r="C18" s="119">
        <v>0</v>
      </c>
      <c r="D18" s="119">
        <v>0</v>
      </c>
      <c r="E18" s="120">
        <v>30</v>
      </c>
      <c r="F18" s="120">
        <v>30</v>
      </c>
      <c r="G18" s="120">
        <v>50</v>
      </c>
      <c r="H18" s="120">
        <v>50</v>
      </c>
      <c r="I18" s="120">
        <v>50</v>
      </c>
    </row>
    <row r="19" spans="1:9" ht="16.5" thickTop="1" thickBot="1" x14ac:dyDescent="0.3">
      <c r="A19" s="117" t="s">
        <v>203</v>
      </c>
      <c r="B19" s="118" t="s">
        <v>204</v>
      </c>
      <c r="C19" s="119">
        <v>1040.51</v>
      </c>
      <c r="D19" s="119">
        <v>2575.04</v>
      </c>
      <c r="E19" s="120">
        <v>2055</v>
      </c>
      <c r="F19" s="120">
        <v>2655</v>
      </c>
      <c r="G19" s="120">
        <v>3400</v>
      </c>
      <c r="H19" s="120">
        <v>3400</v>
      </c>
      <c r="I19" s="120">
        <v>3400</v>
      </c>
    </row>
    <row r="20" spans="1:9" s="5" customFormat="1" ht="16.5" thickTop="1" thickBot="1" x14ac:dyDescent="0.3">
      <c r="A20" s="117" t="s">
        <v>262</v>
      </c>
      <c r="B20" s="118" t="s">
        <v>263</v>
      </c>
      <c r="C20" s="119">
        <v>67.22</v>
      </c>
      <c r="D20" s="119">
        <v>0</v>
      </c>
      <c r="E20" s="120">
        <v>230</v>
      </c>
      <c r="F20" s="120">
        <v>230</v>
      </c>
      <c r="G20" s="120">
        <v>230</v>
      </c>
      <c r="H20" s="120">
        <v>230</v>
      </c>
      <c r="I20" s="120">
        <v>230</v>
      </c>
    </row>
    <row r="21" spans="1:9" s="5" customFormat="1" ht="16.5" thickTop="1" thickBot="1" x14ac:dyDescent="0.3">
      <c r="A21" s="117" t="s">
        <v>206</v>
      </c>
      <c r="B21" s="118" t="s">
        <v>207</v>
      </c>
      <c r="C21" s="119">
        <v>1650.27</v>
      </c>
      <c r="D21" s="119">
        <v>2021.54</v>
      </c>
      <c r="E21" s="120">
        <v>2750</v>
      </c>
      <c r="F21" s="120">
        <v>3700</v>
      </c>
      <c r="G21" s="120">
        <v>3700</v>
      </c>
      <c r="H21" s="120">
        <v>3700</v>
      </c>
      <c r="I21" s="120">
        <v>3700</v>
      </c>
    </row>
    <row r="22" spans="1:9" s="5" customFormat="1" ht="16.5" thickTop="1" thickBot="1" x14ac:dyDescent="0.3">
      <c r="A22" s="117" t="s">
        <v>208</v>
      </c>
      <c r="B22" s="118" t="s">
        <v>209</v>
      </c>
      <c r="C22" s="119">
        <v>1104.58</v>
      </c>
      <c r="D22" s="119">
        <v>1884.57</v>
      </c>
      <c r="E22" s="120">
        <v>2970</v>
      </c>
      <c r="F22" s="120">
        <v>2620</v>
      </c>
      <c r="G22" s="120">
        <v>3060</v>
      </c>
      <c r="H22" s="120">
        <v>3060</v>
      </c>
      <c r="I22" s="120">
        <v>3060</v>
      </c>
    </row>
    <row r="23" spans="1:9" ht="16.5" thickTop="1" thickBot="1" x14ac:dyDescent="0.3">
      <c r="A23" s="117" t="s">
        <v>210</v>
      </c>
      <c r="B23" s="118" t="s">
        <v>211</v>
      </c>
      <c r="C23" s="119">
        <v>5491.99</v>
      </c>
      <c r="D23" s="119">
        <v>2299.29</v>
      </c>
      <c r="E23" s="120">
        <v>5210</v>
      </c>
      <c r="F23" s="120">
        <v>8610</v>
      </c>
      <c r="G23" s="120">
        <v>9260</v>
      </c>
      <c r="H23" s="120">
        <v>9260</v>
      </c>
      <c r="I23" s="120">
        <v>9260</v>
      </c>
    </row>
    <row r="24" spans="1:9" ht="16.5" thickTop="1" thickBot="1" x14ac:dyDescent="0.3">
      <c r="A24" s="117" t="s">
        <v>213</v>
      </c>
      <c r="B24" s="118" t="s">
        <v>214</v>
      </c>
      <c r="C24" s="119">
        <v>78.7</v>
      </c>
      <c r="D24" s="119">
        <v>322.64999999999998</v>
      </c>
      <c r="E24" s="120">
        <v>210</v>
      </c>
      <c r="F24" s="120">
        <v>310</v>
      </c>
      <c r="G24" s="120">
        <v>310</v>
      </c>
      <c r="H24" s="120">
        <v>310</v>
      </c>
      <c r="I24" s="120">
        <v>310</v>
      </c>
    </row>
    <row r="25" spans="1:9" ht="16.5" thickTop="1" thickBot="1" x14ac:dyDescent="0.3">
      <c r="A25" s="117" t="s">
        <v>216</v>
      </c>
      <c r="B25" s="118" t="s">
        <v>217</v>
      </c>
      <c r="C25" s="119">
        <v>332.44</v>
      </c>
      <c r="D25" s="119">
        <v>604.5</v>
      </c>
      <c r="E25" s="120">
        <v>955</v>
      </c>
      <c r="F25" s="120">
        <v>2465</v>
      </c>
      <c r="G25" s="120">
        <v>2715</v>
      </c>
      <c r="H25" s="120">
        <v>2715</v>
      </c>
      <c r="I25" s="120">
        <v>2715</v>
      </c>
    </row>
    <row r="26" spans="1:9" ht="16.5" thickTop="1" thickBot="1" x14ac:dyDescent="0.3">
      <c r="A26" s="117" t="s">
        <v>302</v>
      </c>
      <c r="B26" s="118" t="s">
        <v>303</v>
      </c>
      <c r="C26" s="119">
        <v>0</v>
      </c>
      <c r="D26" s="119">
        <v>0</v>
      </c>
      <c r="E26" s="120">
        <v>50</v>
      </c>
      <c r="F26" s="120">
        <v>50</v>
      </c>
      <c r="G26" s="120">
        <v>50</v>
      </c>
      <c r="H26" s="120">
        <v>50</v>
      </c>
      <c r="I26" s="120">
        <v>50</v>
      </c>
    </row>
    <row r="27" spans="1:9" ht="16.5" thickTop="1" thickBot="1" x14ac:dyDescent="0.3">
      <c r="A27" s="117" t="s">
        <v>304</v>
      </c>
      <c r="B27" s="118" t="s">
        <v>305</v>
      </c>
      <c r="C27" s="119">
        <v>0</v>
      </c>
      <c r="D27" s="119">
        <v>0</v>
      </c>
      <c r="E27" s="120">
        <v>200</v>
      </c>
      <c r="F27" s="120">
        <v>200</v>
      </c>
      <c r="G27" s="120">
        <v>200</v>
      </c>
      <c r="H27" s="120">
        <v>200</v>
      </c>
      <c r="I27" s="120">
        <v>200</v>
      </c>
    </row>
    <row r="28" spans="1:9" ht="16.5" thickTop="1" thickBot="1" x14ac:dyDescent="0.3">
      <c r="A28" s="117" t="s">
        <v>218</v>
      </c>
      <c r="B28" s="118" t="s">
        <v>219</v>
      </c>
      <c r="C28" s="119">
        <v>2992.65</v>
      </c>
      <c r="D28" s="119">
        <v>3323.83</v>
      </c>
      <c r="E28" s="120">
        <v>3180</v>
      </c>
      <c r="F28" s="120">
        <v>3530</v>
      </c>
      <c r="G28" s="120">
        <v>4150</v>
      </c>
      <c r="H28" s="120">
        <v>4150</v>
      </c>
      <c r="I28" s="120">
        <v>4150</v>
      </c>
    </row>
    <row r="29" spans="1:9" ht="16.5" thickTop="1" thickBot="1" x14ac:dyDescent="0.3">
      <c r="A29" s="117" t="s">
        <v>440</v>
      </c>
      <c r="B29" s="118" t="s">
        <v>441</v>
      </c>
      <c r="C29" s="119">
        <v>0</v>
      </c>
      <c r="D29" s="119">
        <v>0</v>
      </c>
      <c r="E29" s="120">
        <v>0</v>
      </c>
      <c r="F29" s="120">
        <v>300</v>
      </c>
      <c r="G29" s="120">
        <v>100</v>
      </c>
      <c r="H29" s="120">
        <v>100</v>
      </c>
      <c r="I29" s="120">
        <v>100</v>
      </c>
    </row>
    <row r="30" spans="1:9" ht="16.5" thickTop="1" thickBot="1" x14ac:dyDescent="0.3">
      <c r="A30" s="126"/>
      <c r="B30" s="127" t="s">
        <v>316</v>
      </c>
      <c r="C30" s="128">
        <v>7666.5499999999993</v>
      </c>
      <c r="D30" s="128">
        <v>30344.91</v>
      </c>
      <c r="E30" s="129">
        <v>91000</v>
      </c>
      <c r="F30" s="129">
        <v>89000</v>
      </c>
      <c r="G30" s="129">
        <v>101000</v>
      </c>
      <c r="H30" s="129">
        <v>101000</v>
      </c>
      <c r="I30" s="129">
        <v>101000</v>
      </c>
    </row>
    <row r="31" spans="1:9" ht="16.5" thickTop="1" thickBot="1" x14ac:dyDescent="0.3">
      <c r="A31" s="130" t="s">
        <v>341</v>
      </c>
      <c r="B31" s="131" t="s">
        <v>254</v>
      </c>
      <c r="C31" s="132">
        <v>0</v>
      </c>
      <c r="D31" s="132">
        <v>0</v>
      </c>
      <c r="E31" s="133">
        <v>13000</v>
      </c>
      <c r="F31" s="133">
        <v>13000</v>
      </c>
      <c r="G31" s="133">
        <v>13000</v>
      </c>
      <c r="H31" s="133">
        <v>13000</v>
      </c>
      <c r="I31" s="133">
        <v>13000</v>
      </c>
    </row>
    <row r="32" spans="1:9" ht="16.5" thickTop="1" thickBot="1" x14ac:dyDescent="0.3">
      <c r="A32" s="130" t="s">
        <v>189</v>
      </c>
      <c r="B32" s="131" t="s">
        <v>190</v>
      </c>
      <c r="C32" s="132">
        <v>1232.4000000000001</v>
      </c>
      <c r="D32" s="132">
        <v>18871.52</v>
      </c>
      <c r="E32" s="133">
        <v>38000</v>
      </c>
      <c r="F32" s="133">
        <v>28000</v>
      </c>
      <c r="G32" s="133">
        <v>23000</v>
      </c>
      <c r="H32" s="133">
        <v>23000</v>
      </c>
      <c r="I32" s="133">
        <v>23000</v>
      </c>
    </row>
    <row r="33" spans="1:9" ht="16.5" thickTop="1" thickBot="1" x14ac:dyDescent="0.3">
      <c r="A33" s="130" t="s">
        <v>196</v>
      </c>
      <c r="B33" s="131" t="s">
        <v>197</v>
      </c>
      <c r="C33" s="132">
        <v>0</v>
      </c>
      <c r="D33" s="132">
        <v>0</v>
      </c>
      <c r="E33" s="133">
        <v>10000</v>
      </c>
      <c r="F33" s="133">
        <v>10000</v>
      </c>
      <c r="G33" s="133">
        <v>10000</v>
      </c>
      <c r="H33" s="133">
        <v>10000</v>
      </c>
      <c r="I33" s="133">
        <v>10000</v>
      </c>
    </row>
    <row r="34" spans="1:9" ht="16.5" thickTop="1" thickBot="1" x14ac:dyDescent="0.3">
      <c r="A34" s="130" t="s">
        <v>199</v>
      </c>
      <c r="B34" s="131" t="s">
        <v>200</v>
      </c>
      <c r="C34" s="132">
        <v>0</v>
      </c>
      <c r="D34" s="132">
        <v>0</v>
      </c>
      <c r="E34" s="133">
        <v>4000</v>
      </c>
      <c r="F34" s="133">
        <v>4000</v>
      </c>
      <c r="G34" s="133">
        <v>10000</v>
      </c>
      <c r="H34" s="133">
        <v>10000</v>
      </c>
      <c r="I34" s="133">
        <v>10000</v>
      </c>
    </row>
    <row r="35" spans="1:9" ht="16.5" thickTop="1" thickBot="1" x14ac:dyDescent="0.3">
      <c r="A35" s="130" t="s">
        <v>203</v>
      </c>
      <c r="B35" s="131" t="s">
        <v>204</v>
      </c>
      <c r="C35" s="132">
        <v>0</v>
      </c>
      <c r="D35" s="132">
        <v>1279</v>
      </c>
      <c r="E35" s="133">
        <v>10000</v>
      </c>
      <c r="F35" s="133">
        <v>10000</v>
      </c>
      <c r="G35" s="133">
        <v>5000</v>
      </c>
      <c r="H35" s="133">
        <v>5000</v>
      </c>
      <c r="I35" s="133">
        <v>5000</v>
      </c>
    </row>
    <row r="36" spans="1:9" ht="16.5" thickTop="1" thickBot="1" x14ac:dyDescent="0.3">
      <c r="A36" s="130" t="s">
        <v>208</v>
      </c>
      <c r="B36" s="131" t="s">
        <v>209</v>
      </c>
      <c r="C36" s="132">
        <v>0</v>
      </c>
      <c r="D36" s="132">
        <v>0</v>
      </c>
      <c r="E36" s="133">
        <v>0</v>
      </c>
      <c r="F36" s="133">
        <v>0</v>
      </c>
      <c r="G36" s="133">
        <v>20000</v>
      </c>
      <c r="H36" s="133">
        <v>20000</v>
      </c>
      <c r="I36" s="133">
        <v>20000</v>
      </c>
    </row>
    <row r="37" spans="1:9" ht="16.5" thickTop="1" thickBot="1" x14ac:dyDescent="0.3">
      <c r="A37" s="130" t="s">
        <v>210</v>
      </c>
      <c r="B37" s="131" t="s">
        <v>211</v>
      </c>
      <c r="C37" s="132">
        <v>6434.15</v>
      </c>
      <c r="D37" s="132">
        <v>10194.39</v>
      </c>
      <c r="E37" s="133">
        <v>11500</v>
      </c>
      <c r="F37" s="133">
        <v>24000</v>
      </c>
      <c r="G37" s="133">
        <v>10000</v>
      </c>
      <c r="H37" s="133">
        <v>10000</v>
      </c>
      <c r="I37" s="133">
        <v>10000</v>
      </c>
    </row>
    <row r="38" spans="1:9" ht="16.5" thickTop="1" thickBot="1" x14ac:dyDescent="0.3">
      <c r="A38" s="130" t="s">
        <v>216</v>
      </c>
      <c r="B38" s="131" t="s">
        <v>217</v>
      </c>
      <c r="C38" s="132">
        <f>C45+C53</f>
        <v>0</v>
      </c>
      <c r="D38" s="132">
        <v>0</v>
      </c>
      <c r="E38" s="133">
        <v>4500</v>
      </c>
      <c r="F38" s="133">
        <v>0</v>
      </c>
      <c r="G38" s="133">
        <v>10000</v>
      </c>
      <c r="H38" s="133">
        <v>10000</v>
      </c>
      <c r="I38" s="133">
        <v>10000</v>
      </c>
    </row>
    <row r="39" spans="1:9" ht="15.75" thickTop="1" x14ac:dyDescent="0.25"/>
  </sheetData>
  <pageMargins left="0.11811023622047245" right="0.11811023622047245" top="0" bottom="0" header="0.31496062992125984" footer="0.31496062992125984"/>
  <pageSetup paperSize="9" scale="85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workbookViewId="0">
      <selection activeCell="A6" sqref="A6"/>
    </sheetView>
  </sheetViews>
  <sheetFormatPr defaultRowHeight="15" x14ac:dyDescent="0.25"/>
  <cols>
    <col min="6" max="6" width="11.5703125" customWidth="1"/>
    <col min="7" max="7" width="11.7109375" customWidth="1"/>
    <col min="8" max="8" width="12.85546875" customWidth="1"/>
    <col min="9" max="9" width="13.140625" customWidth="1"/>
    <col min="10" max="12" width="12" customWidth="1"/>
    <col min="13" max="13" width="13.140625" customWidth="1"/>
    <col min="14" max="14" width="11.42578125" customWidth="1"/>
    <col min="15" max="15" width="10.7109375" customWidth="1"/>
    <col min="16" max="16" width="10.28515625" customWidth="1"/>
    <col min="17" max="17" width="10.42578125" customWidth="1"/>
  </cols>
  <sheetData>
    <row r="1" spans="1:17" ht="15.75" thickBot="1" x14ac:dyDescent="0.3"/>
    <row r="2" spans="1:17" ht="15.75" thickTop="1" x14ac:dyDescent="0.25">
      <c r="A2" s="227"/>
      <c r="B2" s="230"/>
      <c r="C2" s="233"/>
      <c r="D2" s="230"/>
      <c r="E2" s="236"/>
      <c r="F2" s="224" t="s">
        <v>343</v>
      </c>
      <c r="G2" s="224" t="s">
        <v>344</v>
      </c>
      <c r="H2" s="224" t="s">
        <v>345</v>
      </c>
      <c r="I2" s="224" t="s">
        <v>346</v>
      </c>
      <c r="J2" s="224" t="s">
        <v>347</v>
      </c>
      <c r="K2" s="224" t="s">
        <v>360</v>
      </c>
      <c r="L2" s="216"/>
      <c r="M2" s="224" t="s">
        <v>367</v>
      </c>
      <c r="N2" s="224" t="s">
        <v>471</v>
      </c>
      <c r="O2" s="224" t="s">
        <v>2</v>
      </c>
      <c r="P2" s="224" t="s">
        <v>98</v>
      </c>
      <c r="Q2" s="224" t="s">
        <v>364</v>
      </c>
    </row>
    <row r="3" spans="1:17" ht="28.5" x14ac:dyDescent="0.25">
      <c r="A3" s="228"/>
      <c r="B3" s="231"/>
      <c r="C3" s="234"/>
      <c r="D3" s="231"/>
      <c r="E3" s="237"/>
      <c r="F3" s="225"/>
      <c r="G3" s="225"/>
      <c r="H3" s="225"/>
      <c r="I3" s="225"/>
      <c r="J3" s="225"/>
      <c r="K3" s="225"/>
      <c r="L3" s="217" t="s">
        <v>472</v>
      </c>
      <c r="M3" s="225"/>
      <c r="N3" s="225"/>
      <c r="O3" s="225"/>
      <c r="P3" s="225"/>
      <c r="Q3" s="225"/>
    </row>
    <row r="4" spans="1:17" ht="15.75" thickBot="1" x14ac:dyDescent="0.3">
      <c r="A4" s="229"/>
      <c r="B4" s="232"/>
      <c r="C4" s="235"/>
      <c r="D4" s="232"/>
      <c r="E4" s="238"/>
      <c r="F4" s="226"/>
      <c r="G4" s="226"/>
      <c r="H4" s="226"/>
      <c r="I4" s="226"/>
      <c r="J4" s="226"/>
      <c r="K4" s="226"/>
      <c r="L4" s="218"/>
      <c r="M4" s="226"/>
      <c r="N4" s="226"/>
      <c r="O4" s="226"/>
      <c r="P4" s="226"/>
      <c r="Q4" s="226"/>
    </row>
    <row r="5" spans="1:17" ht="16.5" thickTop="1" thickBot="1" x14ac:dyDescent="0.3">
      <c r="A5" s="143" t="s">
        <v>348</v>
      </c>
      <c r="B5" s="144"/>
      <c r="C5" s="144"/>
      <c r="D5" s="144"/>
      <c r="E5" s="145"/>
      <c r="F5" s="146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</row>
    <row r="6" spans="1:17" ht="16.5" thickTop="1" thickBot="1" x14ac:dyDescent="0.3">
      <c r="A6" s="136" t="s">
        <v>349</v>
      </c>
      <c r="B6" s="137"/>
      <c r="C6" s="137"/>
      <c r="D6" s="137"/>
      <c r="E6" s="138"/>
      <c r="F6" s="139">
        <v>68165.23</v>
      </c>
      <c r="G6" s="140">
        <v>82637.08</v>
      </c>
      <c r="H6" s="140">
        <v>73573.55</v>
      </c>
      <c r="I6" s="140">
        <v>77498.91</v>
      </c>
      <c r="J6" s="140">
        <v>85793.25</v>
      </c>
      <c r="K6" s="140">
        <v>89630.21</v>
      </c>
      <c r="L6" s="140">
        <v>96673.59</v>
      </c>
      <c r="M6" s="141">
        <v>97540</v>
      </c>
      <c r="N6" s="141">
        <v>108790</v>
      </c>
      <c r="O6" s="141">
        <v>106165</v>
      </c>
      <c r="P6" s="141">
        <v>110415</v>
      </c>
      <c r="Q6" s="141">
        <v>114215</v>
      </c>
    </row>
    <row r="7" spans="1:17" ht="16.5" thickTop="1" thickBot="1" x14ac:dyDescent="0.3">
      <c r="A7" s="136" t="s">
        <v>350</v>
      </c>
      <c r="B7" s="137"/>
      <c r="C7" s="137"/>
      <c r="D7" s="137"/>
      <c r="E7" s="138"/>
      <c r="F7" s="141">
        <v>2109</v>
      </c>
      <c r="G7" s="141">
        <v>0</v>
      </c>
      <c r="H7" s="141">
        <v>5000</v>
      </c>
      <c r="I7" s="141">
        <v>0</v>
      </c>
      <c r="J7" s="141">
        <v>0</v>
      </c>
      <c r="K7" s="141">
        <v>5000</v>
      </c>
      <c r="L7" s="141">
        <v>7050</v>
      </c>
      <c r="M7" s="141">
        <v>19000</v>
      </c>
      <c r="N7" s="141">
        <v>7000</v>
      </c>
      <c r="O7" s="141">
        <v>20000</v>
      </c>
      <c r="P7" s="141">
        <v>20000</v>
      </c>
      <c r="Q7" s="141">
        <v>20000</v>
      </c>
    </row>
    <row r="8" spans="1:17" ht="16.5" thickTop="1" thickBot="1" x14ac:dyDescent="0.3">
      <c r="A8" s="149" t="s">
        <v>351</v>
      </c>
      <c r="B8" s="150"/>
      <c r="C8" s="150"/>
      <c r="D8" s="150"/>
      <c r="E8" s="151"/>
      <c r="F8" s="152">
        <v>70274.23</v>
      </c>
      <c r="G8" s="152">
        <v>82637.08</v>
      </c>
      <c r="H8" s="153">
        <f>H6+H7</f>
        <v>78573.55</v>
      </c>
      <c r="I8" s="152">
        <v>77498.91</v>
      </c>
      <c r="J8" s="152">
        <v>85793.25</v>
      </c>
      <c r="K8" s="152">
        <v>94630.21</v>
      </c>
      <c r="L8" s="153">
        <f>L6+L7</f>
        <v>103723.59</v>
      </c>
      <c r="M8" s="153">
        <f>M6+M7</f>
        <v>116540</v>
      </c>
      <c r="N8" s="153">
        <f>N6+N7</f>
        <v>115790</v>
      </c>
      <c r="O8" s="153">
        <f t="shared" ref="O8:Q8" si="0">O6+O7</f>
        <v>126165</v>
      </c>
      <c r="P8" s="153">
        <f t="shared" si="0"/>
        <v>130415</v>
      </c>
      <c r="Q8" s="153">
        <f t="shared" si="0"/>
        <v>134215</v>
      </c>
    </row>
    <row r="9" spans="1:17" ht="16.5" thickTop="1" thickBot="1" x14ac:dyDescent="0.3">
      <c r="A9" s="136" t="s">
        <v>352</v>
      </c>
      <c r="B9" s="137"/>
      <c r="C9" s="137"/>
      <c r="D9" s="137"/>
      <c r="E9" s="138"/>
      <c r="F9" s="141">
        <v>0</v>
      </c>
      <c r="G9" s="141">
        <v>0</v>
      </c>
      <c r="H9" s="142">
        <v>12798.59</v>
      </c>
      <c r="I9" s="141">
        <v>0</v>
      </c>
      <c r="J9" s="141">
        <v>0</v>
      </c>
      <c r="K9" s="141">
        <v>0</v>
      </c>
      <c r="L9" s="141">
        <v>10930.98</v>
      </c>
      <c r="M9" s="141">
        <v>61000</v>
      </c>
      <c r="N9" s="141">
        <v>71000</v>
      </c>
      <c r="O9" s="141">
        <v>81000</v>
      </c>
      <c r="P9" s="141">
        <v>81000</v>
      </c>
      <c r="Q9" s="141">
        <v>81000</v>
      </c>
    </row>
    <row r="10" spans="1:17" ht="16.5" thickTop="1" thickBot="1" x14ac:dyDescent="0.3">
      <c r="A10" s="154" t="s">
        <v>353</v>
      </c>
      <c r="B10" s="155"/>
      <c r="C10" s="155"/>
      <c r="D10" s="155"/>
      <c r="E10" s="156"/>
      <c r="F10" s="157">
        <v>70274.23</v>
      </c>
      <c r="G10" s="157">
        <v>82637.08</v>
      </c>
      <c r="H10" s="158">
        <f>H8+H9</f>
        <v>91372.14</v>
      </c>
      <c r="I10" s="157">
        <v>77498.91</v>
      </c>
      <c r="J10" s="157">
        <v>85793.25</v>
      </c>
      <c r="K10" s="157">
        <v>94630.21</v>
      </c>
      <c r="L10" s="158">
        <f>L8+L9</f>
        <v>114654.56999999999</v>
      </c>
      <c r="M10" s="158">
        <f>M8+M9</f>
        <v>177540</v>
      </c>
      <c r="N10" s="158">
        <f>N8+N9</f>
        <v>186790</v>
      </c>
      <c r="O10" s="158">
        <f t="shared" ref="O10:Q10" si="1">O8+O9</f>
        <v>207165</v>
      </c>
      <c r="P10" s="158">
        <f t="shared" si="1"/>
        <v>211415</v>
      </c>
      <c r="Q10" s="158">
        <f t="shared" si="1"/>
        <v>215215</v>
      </c>
    </row>
    <row r="11" spans="1:17" ht="16.5" thickTop="1" thickBot="1" x14ac:dyDescent="0.3">
      <c r="A11" s="143" t="s">
        <v>354</v>
      </c>
      <c r="B11" s="144"/>
      <c r="C11" s="144"/>
      <c r="D11" s="144"/>
      <c r="E11" s="145"/>
      <c r="F11" s="147"/>
      <c r="G11" s="147"/>
      <c r="H11" s="147"/>
      <c r="I11" s="147"/>
      <c r="J11" s="147"/>
      <c r="K11" s="147"/>
      <c r="L11" s="147"/>
      <c r="M11" s="148"/>
      <c r="N11" s="148"/>
      <c r="O11" s="148"/>
      <c r="P11" s="148"/>
      <c r="Q11" s="148"/>
    </row>
    <row r="12" spans="1:17" ht="16.5" thickTop="1" thickBot="1" x14ac:dyDescent="0.3">
      <c r="A12" s="136" t="s">
        <v>355</v>
      </c>
      <c r="B12" s="137"/>
      <c r="C12" s="137"/>
      <c r="D12" s="137"/>
      <c r="E12" s="138"/>
      <c r="F12" s="141">
        <v>58733.1</v>
      </c>
      <c r="G12" s="140">
        <v>67425.990000000005</v>
      </c>
      <c r="H12" s="140">
        <v>61949.91</v>
      </c>
      <c r="I12" s="140">
        <v>62884.03</v>
      </c>
      <c r="J12" s="140">
        <v>66538.83</v>
      </c>
      <c r="K12" s="140">
        <v>65586.83</v>
      </c>
      <c r="L12" s="140">
        <v>69297.02</v>
      </c>
      <c r="M12" s="141">
        <v>86540</v>
      </c>
      <c r="N12" s="141">
        <v>97790</v>
      </c>
      <c r="O12" s="141">
        <v>106165</v>
      </c>
      <c r="P12" s="141">
        <v>110415</v>
      </c>
      <c r="Q12" s="141">
        <v>114215</v>
      </c>
    </row>
    <row r="13" spans="1:17" ht="16.5" thickTop="1" thickBot="1" x14ac:dyDescent="0.3">
      <c r="A13" s="136" t="s">
        <v>356</v>
      </c>
      <c r="B13" s="137"/>
      <c r="C13" s="137"/>
      <c r="D13" s="137"/>
      <c r="E13" s="138"/>
      <c r="F13" s="141">
        <v>2875</v>
      </c>
      <c r="G13" s="141">
        <v>0</v>
      </c>
      <c r="H13" s="140">
        <v>19495.669999999998</v>
      </c>
      <c r="I13" s="141">
        <v>0</v>
      </c>
      <c r="J13" s="141">
        <v>9784.7000000000007</v>
      </c>
      <c r="K13" s="141">
        <v>7666.55</v>
      </c>
      <c r="L13" s="141">
        <v>30344.91</v>
      </c>
      <c r="M13" s="141">
        <v>91000</v>
      </c>
      <c r="N13" s="141">
        <v>89000</v>
      </c>
      <c r="O13" s="141">
        <v>101000</v>
      </c>
      <c r="P13" s="141">
        <v>101000</v>
      </c>
      <c r="Q13" s="141">
        <v>101000</v>
      </c>
    </row>
    <row r="14" spans="1:17" ht="16.5" thickTop="1" thickBot="1" x14ac:dyDescent="0.3">
      <c r="A14" s="149" t="s">
        <v>357</v>
      </c>
      <c r="B14" s="150"/>
      <c r="C14" s="150"/>
      <c r="D14" s="150"/>
      <c r="E14" s="151"/>
      <c r="F14" s="153">
        <v>61608.1</v>
      </c>
      <c r="G14" s="152">
        <v>67425.990000000005</v>
      </c>
      <c r="H14" s="152">
        <f>H12+H13</f>
        <v>81445.58</v>
      </c>
      <c r="I14" s="152">
        <v>62884.03</v>
      </c>
      <c r="J14" s="153">
        <f t="shared" ref="J14" si="2">J12+J13</f>
        <v>76323.53</v>
      </c>
      <c r="K14" s="153">
        <v>73253.38</v>
      </c>
      <c r="L14" s="153">
        <f>L12+L13</f>
        <v>99641.930000000008</v>
      </c>
      <c r="M14" s="153">
        <f>M12+M13</f>
        <v>177540</v>
      </c>
      <c r="N14" s="153">
        <f>N12+N13</f>
        <v>186790</v>
      </c>
      <c r="O14" s="153">
        <f t="shared" ref="O14:Q14" si="3">O12+O13</f>
        <v>207165</v>
      </c>
      <c r="P14" s="153">
        <f t="shared" si="3"/>
        <v>211415</v>
      </c>
      <c r="Q14" s="153">
        <f t="shared" si="3"/>
        <v>215215</v>
      </c>
    </row>
    <row r="15" spans="1:17" ht="16.5" thickTop="1" thickBot="1" x14ac:dyDescent="0.3">
      <c r="A15" s="131" t="s">
        <v>358</v>
      </c>
      <c r="B15" s="159"/>
      <c r="C15" s="159"/>
      <c r="D15" s="159"/>
      <c r="E15" s="160"/>
      <c r="F15" s="161"/>
      <c r="G15" s="161"/>
      <c r="H15" s="161"/>
      <c r="I15" s="161"/>
      <c r="J15" s="161"/>
      <c r="K15" s="161"/>
      <c r="L15" s="161"/>
      <c r="M15" s="162"/>
      <c r="N15" s="162"/>
      <c r="O15" s="162"/>
      <c r="P15" s="162"/>
      <c r="Q15" s="162"/>
    </row>
    <row r="16" spans="1:17" ht="16.5" thickTop="1" thickBot="1" x14ac:dyDescent="0.3">
      <c r="A16" s="163" t="s">
        <v>348</v>
      </c>
      <c r="B16" s="164"/>
      <c r="C16" s="164"/>
      <c r="D16" s="164"/>
      <c r="E16" s="165"/>
      <c r="F16" s="166">
        <v>70274.23</v>
      </c>
      <c r="G16" s="166">
        <v>82637.08</v>
      </c>
      <c r="H16" s="166">
        <v>91372.14</v>
      </c>
      <c r="I16" s="166">
        <v>77498.91</v>
      </c>
      <c r="J16" s="166">
        <v>85793.25</v>
      </c>
      <c r="K16" s="166">
        <v>94630.21</v>
      </c>
      <c r="L16" s="166">
        <v>114654.56999999999</v>
      </c>
      <c r="M16" s="167"/>
      <c r="N16" s="167"/>
      <c r="O16" s="167"/>
      <c r="P16" s="167"/>
      <c r="Q16" s="167"/>
    </row>
    <row r="17" spans="1:17" ht="16.5" thickTop="1" thickBot="1" x14ac:dyDescent="0.3">
      <c r="A17" s="168" t="s">
        <v>354</v>
      </c>
      <c r="B17" s="169"/>
      <c r="C17" s="169"/>
      <c r="D17" s="169"/>
      <c r="E17" s="170"/>
      <c r="F17" s="171">
        <v>61608.1</v>
      </c>
      <c r="G17" s="172">
        <v>67425.990000000005</v>
      </c>
      <c r="H17" s="172">
        <v>81445.67</v>
      </c>
      <c r="I17" s="172">
        <v>62884.03</v>
      </c>
      <c r="J17" s="172">
        <v>76323.53</v>
      </c>
      <c r="K17" s="172">
        <v>73253.38</v>
      </c>
      <c r="L17" s="172">
        <v>99641.93</v>
      </c>
      <c r="M17" s="171"/>
      <c r="N17" s="171"/>
      <c r="O17" s="171"/>
      <c r="P17" s="171"/>
      <c r="Q17" s="171"/>
    </row>
    <row r="18" spans="1:17" ht="17.25" thickTop="1" thickBot="1" x14ac:dyDescent="0.3">
      <c r="A18" s="173" t="s">
        <v>359</v>
      </c>
      <c r="B18" s="174"/>
      <c r="C18" s="174"/>
      <c r="D18" s="174"/>
      <c r="E18" s="175"/>
      <c r="F18" s="176">
        <v>8666.1299999999992</v>
      </c>
      <c r="G18" s="176">
        <v>15211.09</v>
      </c>
      <c r="H18" s="177">
        <v>9926.56</v>
      </c>
      <c r="I18" s="176">
        <f>I16-I17</f>
        <v>14614.880000000005</v>
      </c>
      <c r="J18" s="176">
        <f>J16-J17</f>
        <v>9469.7200000000012</v>
      </c>
      <c r="K18" s="176">
        <f>K16-K17</f>
        <v>21376.83</v>
      </c>
      <c r="L18" s="176">
        <f>L16-L17</f>
        <v>15012.64</v>
      </c>
      <c r="M18" s="178"/>
      <c r="N18" s="178"/>
      <c r="O18" s="178"/>
      <c r="P18" s="178"/>
      <c r="Q18" s="178"/>
    </row>
    <row r="19" spans="1:17" ht="15.75" thickTop="1" x14ac:dyDescent="0.25"/>
  </sheetData>
  <mergeCells count="16">
    <mergeCell ref="F2:F4"/>
    <mergeCell ref="A2:A4"/>
    <mergeCell ref="B2:B4"/>
    <mergeCell ref="C2:C4"/>
    <mergeCell ref="D2:D4"/>
    <mergeCell ref="E2:E4"/>
    <mergeCell ref="O2:O4"/>
    <mergeCell ref="P2:P4"/>
    <mergeCell ref="Q2:Q4"/>
    <mergeCell ref="K2:K4"/>
    <mergeCell ref="G2:G4"/>
    <mergeCell ref="H2:H4"/>
    <mergeCell ref="I2:I4"/>
    <mergeCell ref="J2:J4"/>
    <mergeCell ref="M2:M4"/>
    <mergeCell ref="N2:N4"/>
  </mergeCells>
  <pageMargins left="0" right="0" top="0.74803149606299213" bottom="0.74803149606299213" header="0.31496062992125984" footer="0.31496062992125984"/>
  <pageSetup paperSize="9" scale="75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7</vt:i4>
      </vt:variant>
    </vt:vector>
  </HeadingPairs>
  <TitlesOfParts>
    <vt:vector size="7" baseType="lpstr">
      <vt:lpstr>Bežné príjmy</vt:lpstr>
      <vt:lpstr>Bežné výdavky</vt:lpstr>
      <vt:lpstr>Kapitálové príjmy</vt:lpstr>
      <vt:lpstr>Kapitálové výdavky</vt:lpstr>
      <vt:lpstr>Príjmy spolu</vt:lpstr>
      <vt:lpstr>Výdavky spolu</vt:lpstr>
      <vt:lpstr>Sumarizácia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Prestigio</dc:creator>
  <cp:lastModifiedBy>Prestigio</cp:lastModifiedBy>
  <cp:lastPrinted>2020-01-23T09:41:36Z</cp:lastPrinted>
  <dcterms:created xsi:type="dcterms:W3CDTF">2018-11-15T14:27:57Z</dcterms:created>
  <dcterms:modified xsi:type="dcterms:W3CDTF">2020-06-11T14:35:33Z</dcterms:modified>
</cp:coreProperties>
</file>