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pravca\Desktop\"/>
    </mc:Choice>
  </mc:AlternateContent>
  <bookViews>
    <workbookView xWindow="0" yWindow="0" windowWidth="11760" windowHeight="6105" activeTab="6"/>
  </bookViews>
  <sheets>
    <sheet name="Bežné príjmy" sheetId="1" r:id="rId1"/>
    <sheet name="Bežné výdavky " sheetId="2" r:id="rId2"/>
    <sheet name="Kapitálové príjmy" sheetId="3" r:id="rId3"/>
    <sheet name="Kapitálové výdavky " sheetId="4" r:id="rId4"/>
    <sheet name="Príjmy spolu" sheetId="5" r:id="rId5"/>
    <sheet name="Výdavky spolu" sheetId="6" r:id="rId6"/>
    <sheet name="Sumarizácia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16" i="7" l="1"/>
  <c r="U16" i="7"/>
  <c r="V16" i="7"/>
  <c r="T12" i="7"/>
  <c r="U12" i="7"/>
  <c r="V12" i="7"/>
  <c r="S16" i="7"/>
  <c r="S12" i="7"/>
  <c r="S10" i="7"/>
  <c r="Q20" i="7"/>
  <c r="Q16" i="7"/>
  <c r="Q12" i="7"/>
  <c r="F5" i="6"/>
  <c r="H6" i="5"/>
  <c r="F6" i="5"/>
  <c r="J4" i="4"/>
  <c r="I4" i="4"/>
  <c r="I55" i="1"/>
  <c r="I43" i="1"/>
  <c r="I28" i="1"/>
  <c r="I26" i="1"/>
  <c r="I17" i="1"/>
  <c r="I8" i="1"/>
  <c r="I5" i="1"/>
  <c r="H55" i="1"/>
  <c r="H43" i="1"/>
  <c r="H28" i="1"/>
  <c r="H26" i="1"/>
  <c r="H17" i="1"/>
  <c r="H8" i="1"/>
  <c r="H5" i="1"/>
  <c r="K587" i="2"/>
  <c r="K552" i="2"/>
  <c r="K529" i="2"/>
  <c r="K528" i="2"/>
  <c r="K499" i="2" s="1"/>
  <c r="K515" i="2"/>
  <c r="K476" i="2"/>
  <c r="K463" i="2"/>
  <c r="K443" i="2"/>
  <c r="K435" i="2"/>
  <c r="K380" i="2"/>
  <c r="K361" i="2"/>
  <c r="K335" i="2"/>
  <c r="K302" i="2"/>
  <c r="K118" i="2"/>
  <c r="K100" i="2"/>
  <c r="K94" i="2" s="1"/>
  <c r="K69" i="2"/>
  <c r="K59" i="2" s="1"/>
  <c r="K45" i="2"/>
  <c r="K14" i="2"/>
  <c r="J587" i="2"/>
  <c r="J552" i="2"/>
  <c r="J529" i="2"/>
  <c r="J528" i="2"/>
  <c r="J515" i="2"/>
  <c r="J499" i="2"/>
  <c r="J476" i="2"/>
  <c r="J463" i="2"/>
  <c r="J443" i="2"/>
  <c r="J435" i="2"/>
  <c r="J380" i="2"/>
  <c r="J361" i="2" s="1"/>
  <c r="J335" i="2"/>
  <c r="J302" i="2"/>
  <c r="J118" i="2"/>
  <c r="J94" i="2" s="1"/>
  <c r="J100" i="2"/>
  <c r="J69" i="2"/>
  <c r="J59" i="2"/>
  <c r="J45" i="2"/>
  <c r="J14" i="2"/>
  <c r="H4" i="4"/>
  <c r="I4" i="1" l="1"/>
  <c r="H4" i="1"/>
  <c r="K6" i="2"/>
  <c r="K5" i="2" s="1"/>
  <c r="J6" i="2"/>
  <c r="J5" i="2" s="1"/>
  <c r="G4" i="4"/>
  <c r="E4" i="4"/>
  <c r="G26" i="1"/>
  <c r="G55" i="1"/>
  <c r="G43" i="1"/>
  <c r="G28" i="1"/>
  <c r="G17" i="1"/>
  <c r="G8" i="1"/>
  <c r="G5" i="1" s="1"/>
  <c r="I5" i="2"/>
  <c r="I587" i="2"/>
  <c r="I552" i="2"/>
  <c r="I499" i="2"/>
  <c r="I528" i="2"/>
  <c r="I529" i="2"/>
  <c r="I515" i="2"/>
  <c r="I476" i="2"/>
  <c r="I463" i="2"/>
  <c r="I435" i="2"/>
  <c r="I443" i="2"/>
  <c r="I361" i="2"/>
  <c r="I380" i="2"/>
  <c r="I335" i="2"/>
  <c r="I302" i="2"/>
  <c r="I118" i="2"/>
  <c r="I100" i="2"/>
  <c r="I94" i="2" s="1"/>
  <c r="I69" i="2"/>
  <c r="I59" i="2" s="1"/>
  <c r="I6" i="2" s="1"/>
  <c r="I45" i="2"/>
  <c r="I14" i="2"/>
  <c r="G4" i="1" l="1"/>
  <c r="H574" i="2"/>
  <c r="H552" i="2" s="1"/>
  <c r="H529" i="2"/>
  <c r="H528" i="2" s="1"/>
  <c r="H515" i="2" l="1"/>
  <c r="H499" i="2" s="1"/>
  <c r="G515" i="2"/>
  <c r="H507" i="2"/>
  <c r="H492" i="2"/>
  <c r="H476" i="2" s="1"/>
  <c r="H480" i="2"/>
  <c r="H463" i="2"/>
  <c r="H443" i="2"/>
  <c r="H436" i="2"/>
  <c r="H435" i="2" s="1"/>
  <c r="H417" i="2"/>
  <c r="H405" i="2"/>
  <c r="H380" i="2"/>
  <c r="H362" i="2"/>
  <c r="H350" i="2"/>
  <c r="H269" i="2"/>
  <c r="H259" i="2" s="1"/>
  <c r="H240" i="2"/>
  <c r="H223" i="2"/>
  <c r="H155" i="2"/>
  <c r="H94" i="2"/>
  <c r="G87" i="2"/>
  <c r="H69" i="2"/>
  <c r="H59" i="2" s="1"/>
  <c r="H46" i="2"/>
  <c r="H45" i="2" s="1"/>
  <c r="H14" i="2"/>
  <c r="F587" i="2"/>
  <c r="F574" i="2"/>
  <c r="F553" i="2"/>
  <c r="F545" i="2"/>
  <c r="F544" i="2" s="1"/>
  <c r="F528" i="2"/>
  <c r="F499" i="2" s="1"/>
  <c r="F476" i="2"/>
  <c r="F463" i="2"/>
  <c r="F436" i="2"/>
  <c r="F435" i="2" s="1"/>
  <c r="F406" i="2"/>
  <c r="F405" i="2" s="1"/>
  <c r="F380" i="2"/>
  <c r="F361" i="2" s="1"/>
  <c r="F350" i="2"/>
  <c r="F345" i="2" s="1"/>
  <c r="F314" i="2"/>
  <c r="F303" i="2"/>
  <c r="F302" i="2" s="1"/>
  <c r="F240" i="2"/>
  <c r="F259" i="2"/>
  <c r="H361" i="2" l="1"/>
  <c r="F149" i="2"/>
  <c r="H6" i="2"/>
  <c r="H5" i="2" s="1"/>
  <c r="F552" i="2"/>
  <c r="F128" i="2"/>
  <c r="F94" i="2"/>
  <c r="F45" i="2"/>
  <c r="F14" i="2"/>
  <c r="G552" i="2"/>
  <c r="G529" i="2"/>
  <c r="G528" i="2" s="1"/>
  <c r="G476" i="2"/>
  <c r="G463" i="2"/>
  <c r="G443" i="2"/>
  <c r="G435" i="2" s="1"/>
  <c r="G380" i="2"/>
  <c r="G361" i="2" s="1"/>
  <c r="G314" i="2"/>
  <c r="G259" i="2"/>
  <c r="G155" i="2"/>
  <c r="G94" i="2"/>
  <c r="G69" i="2"/>
  <c r="G59" i="2" s="1"/>
  <c r="G15" i="2"/>
  <c r="G14" i="2" s="1"/>
  <c r="G8" i="2"/>
  <c r="F85" i="1"/>
  <c r="F26" i="1"/>
  <c r="F4" i="1" s="1"/>
  <c r="F5" i="1"/>
  <c r="F28" i="1"/>
  <c r="D26" i="1"/>
  <c r="D41" i="1"/>
  <c r="D28" i="1"/>
  <c r="D5" i="1"/>
  <c r="D4" i="1" s="1"/>
  <c r="D17" i="1"/>
  <c r="D8" i="1"/>
  <c r="E104" i="1"/>
  <c r="E85" i="1" s="1"/>
  <c r="E33" i="1"/>
  <c r="E28" i="1" s="1"/>
  <c r="E26" i="1"/>
  <c r="E5" i="1"/>
  <c r="E4" i="1" s="1"/>
  <c r="G149" i="2" l="1"/>
  <c r="F6" i="2"/>
  <c r="F5" i="2" s="1"/>
  <c r="G6" i="2"/>
  <c r="G499" i="2"/>
  <c r="P20" i="7"/>
  <c r="P16" i="7"/>
  <c r="P12" i="7"/>
  <c r="D4" i="4"/>
  <c r="G5" i="2" l="1"/>
  <c r="E590" i="2"/>
  <c r="E587" i="2" s="1"/>
  <c r="E553" i="2"/>
  <c r="E574" i="2"/>
  <c r="E545" i="2"/>
  <c r="E544" i="2" s="1"/>
  <c r="E500" i="2"/>
  <c r="E507" i="2"/>
  <c r="E519" i="2"/>
  <c r="E529" i="2"/>
  <c r="E528" i="2" s="1"/>
  <c r="E463" i="2"/>
  <c r="E436" i="2"/>
  <c r="E443" i="2"/>
  <c r="E454" i="2"/>
  <c r="E362" i="2"/>
  <c r="E381" i="2"/>
  <c r="E388" i="2"/>
  <c r="E350" i="2"/>
  <c r="E345" i="2" s="1"/>
  <c r="E499" i="2" l="1"/>
  <c r="E380" i="2"/>
  <c r="E361" i="2" s="1"/>
  <c r="E435" i="2"/>
  <c r="E552" i="2"/>
  <c r="E314" i="2"/>
  <c r="E303" i="2"/>
  <c r="E302" i="2" s="1"/>
  <c r="E155" i="2"/>
  <c r="E240" i="2"/>
  <c r="E259" i="2"/>
  <c r="E149" i="2" l="1"/>
  <c r="E128" i="2"/>
  <c r="E100" i="2"/>
  <c r="E94" i="2" s="1"/>
  <c r="E87" i="2"/>
  <c r="E69" i="2"/>
  <c r="E64" i="2"/>
  <c r="E45" i="2"/>
  <c r="E14" i="2"/>
  <c r="C85" i="1"/>
  <c r="C55" i="1"/>
  <c r="C54" i="1" s="1"/>
  <c r="C41" i="1" s="1"/>
  <c r="C26" i="1" s="1"/>
  <c r="C28" i="1"/>
  <c r="C17" i="1"/>
  <c r="C8" i="1"/>
  <c r="C5" i="1" s="1"/>
  <c r="E59" i="2" l="1"/>
  <c r="E6" i="2" s="1"/>
  <c r="C4" i="1"/>
  <c r="O20" i="7" l="1"/>
  <c r="O16" i="7"/>
  <c r="O12" i="7"/>
  <c r="D6" i="5"/>
  <c r="F33" i="6"/>
  <c r="M20" i="7" l="1"/>
  <c r="M16" i="7"/>
  <c r="M10" i="7"/>
  <c r="M12" i="7" s="1"/>
  <c r="L20" i="7"/>
  <c r="K20" i="7"/>
  <c r="J20" i="7"/>
  <c r="I20" i="7"/>
  <c r="L16" i="7"/>
  <c r="J16" i="7"/>
  <c r="H16" i="7"/>
  <c r="L10" i="7"/>
  <c r="L12" i="7" s="1"/>
  <c r="H10" i="7"/>
  <c r="H12" i="7" s="1"/>
</calcChain>
</file>

<file path=xl/sharedStrings.xml><?xml version="1.0" encoding="utf-8"?>
<sst xmlns="http://schemas.openxmlformats.org/spreadsheetml/2006/main" count="1010" uniqueCount="565">
  <si>
    <t xml:space="preserve">PRÍJMY </t>
  </si>
  <si>
    <t>Zdroj</t>
  </si>
  <si>
    <t>Skutočnosť rok 2018</t>
  </si>
  <si>
    <t xml:space="preserve">Bežné príjmy - príjmy bežného rozpočtu </t>
  </si>
  <si>
    <t xml:space="preserve">100 Daňové príjmy </t>
  </si>
  <si>
    <t xml:space="preserve">110 Dane z príjmov a kapitálového majetku </t>
  </si>
  <si>
    <t xml:space="preserve">111 003 - Výnos dane z príjmov poukázaný ÚS </t>
  </si>
  <si>
    <t xml:space="preserve">121 Daň z nehnuteľností </t>
  </si>
  <si>
    <t xml:space="preserve">121 001 Daň z pozemkov spolu </t>
  </si>
  <si>
    <t xml:space="preserve">121 001 10 - Právnické osoby </t>
  </si>
  <si>
    <t xml:space="preserve">121 001 20 - Fyzické osoby </t>
  </si>
  <si>
    <t xml:space="preserve">121 002 Daň zo stavieb spolu </t>
  </si>
  <si>
    <t xml:space="preserve">121 002 10 - Právnické osoby </t>
  </si>
  <si>
    <t xml:space="preserve">121 002 20 - Fyzické osoby </t>
  </si>
  <si>
    <t xml:space="preserve">121 003 20 Daň z bytov fyzické osoby </t>
  </si>
  <si>
    <t xml:space="preserve">130 Dane za tovary a služby </t>
  </si>
  <si>
    <t xml:space="preserve">133 Dane za špecifické služby </t>
  </si>
  <si>
    <t xml:space="preserve">133 001 Daň za psa spolu </t>
  </si>
  <si>
    <t xml:space="preserve">133 001 10 - Právnické osoby </t>
  </si>
  <si>
    <t xml:space="preserve">133 001 20 - Fyzické osoby </t>
  </si>
  <si>
    <t xml:space="preserve">133 004 Daň za predajné automaty </t>
  </si>
  <si>
    <t xml:space="preserve">133 012 Daň za úžívanie verejného priestranstva </t>
  </si>
  <si>
    <t xml:space="preserve">133 013 Za komunálne odpady a drobné stavebné odpady </t>
  </si>
  <si>
    <t xml:space="preserve">133 013 10 - Právnické osoby </t>
  </si>
  <si>
    <t xml:space="preserve">133 013 20 - Fyzické osoby </t>
  </si>
  <si>
    <t xml:space="preserve">200 Nedaňové príjmy </t>
  </si>
  <si>
    <t xml:space="preserve">210 Príjmy z podnikania a z vlastníctva majetku </t>
  </si>
  <si>
    <t xml:space="preserve">212 Príjmy z vlastníctva </t>
  </si>
  <si>
    <t xml:space="preserve">212 002 Z prenajatých pozemkov spolu </t>
  </si>
  <si>
    <t xml:space="preserve">212 002 10 - Orange </t>
  </si>
  <si>
    <t xml:space="preserve">212 002 20 - PD </t>
  </si>
  <si>
    <t xml:space="preserve">212 002 30 - PZ Mier </t>
  </si>
  <si>
    <t>212 003 Z prenajatých budov, priestorov a objektov spolu</t>
  </si>
  <si>
    <t>212 003 20 - Budova TJ č. 140 - Lipovnícka krčmička</t>
  </si>
  <si>
    <t xml:space="preserve">212 003 30 - Budova MŠ č. 112 - ubytovanie </t>
  </si>
  <si>
    <t xml:space="preserve">212 003 40 - Budova KD </t>
  </si>
  <si>
    <t xml:space="preserve">212 003 50 - Hrobové miesta </t>
  </si>
  <si>
    <t xml:space="preserve">212 004 Z prenajatých strojov, prístrojov, zariadení </t>
  </si>
  <si>
    <t xml:space="preserve">212 004 30 - Ostatný prenájom </t>
  </si>
  <si>
    <t xml:space="preserve">220 Administratívne poplatky a iné poplatky a platby </t>
  </si>
  <si>
    <t xml:space="preserve">221 Administratívne poplatky </t>
  </si>
  <si>
    <t xml:space="preserve">221 004 Ostatné poplatky spolu </t>
  </si>
  <si>
    <t xml:space="preserve">221 004 50 - Licencie </t>
  </si>
  <si>
    <t xml:space="preserve">222 Pokuty, penále a iné sankcie </t>
  </si>
  <si>
    <t xml:space="preserve">222 003 Za porušenie predpisov </t>
  </si>
  <si>
    <t xml:space="preserve">223 Poplatky a platby z  náhodného predaja a služieb </t>
  </si>
  <si>
    <t xml:space="preserve">223 001 Za predaj výrobkov, tovarov a služieb spolu </t>
  </si>
  <si>
    <t xml:space="preserve">223 001 10 - Miestny rozhlas </t>
  </si>
  <si>
    <t xml:space="preserve">223 001 20 - Dom smútku </t>
  </si>
  <si>
    <t xml:space="preserve">223 001 30 - Opatrovateľská služba </t>
  </si>
  <si>
    <t xml:space="preserve">223 001 40 - Prenájom KD </t>
  </si>
  <si>
    <t xml:space="preserve">223 001 50 - Vydanie novej SN </t>
  </si>
  <si>
    <t xml:space="preserve">223 001 60 - Vrecia na separovaný zber </t>
  </si>
  <si>
    <t xml:space="preserve">223 001 70 - Kopírovanie tlačív </t>
  </si>
  <si>
    <t xml:space="preserve">223 001 80 - Iné služby </t>
  </si>
  <si>
    <t xml:space="preserve">223 001 10 - Recyklačný fond </t>
  </si>
  <si>
    <t xml:space="preserve">223 001 20 - Envi - Pak </t>
  </si>
  <si>
    <t xml:space="preserve">223 001 30 - Bomat </t>
  </si>
  <si>
    <t xml:space="preserve">223 001 40 - MŽ SR </t>
  </si>
  <si>
    <t xml:space="preserve">223 004 Za prebytočný hnuteľný majetok </t>
  </si>
  <si>
    <t xml:space="preserve">229 Ďalšie administratívne a iné poplatky a platby </t>
  </si>
  <si>
    <t xml:space="preserve">229 005 Za znečisťovanie ovzdušia </t>
  </si>
  <si>
    <t>240 Úroky z úverov, pôžičiek, návr. Fin. výpomocí, vkladov</t>
  </si>
  <si>
    <t xml:space="preserve">242 000 Z vkladov </t>
  </si>
  <si>
    <t>242 000 10 - VÚB banka</t>
  </si>
  <si>
    <t xml:space="preserve">242 000 20 - Prima banka </t>
  </si>
  <si>
    <t xml:space="preserve">290 Iné nedaňové príjmy </t>
  </si>
  <si>
    <t xml:space="preserve">292 Ostatné príjmy </t>
  </si>
  <si>
    <t xml:space="preserve">292 008 Z odvodov hazardných a podobných hier </t>
  </si>
  <si>
    <t xml:space="preserve">292 012 Z dobropisov </t>
  </si>
  <si>
    <t xml:space="preserve">292 017 Z vratiek </t>
  </si>
  <si>
    <t xml:space="preserve">292 027 Iné príjmy - odmeny na účtoch v bankách </t>
  </si>
  <si>
    <t xml:space="preserve">300 Granty a transfery </t>
  </si>
  <si>
    <t xml:space="preserve">310 Tuzemské bežné granty </t>
  </si>
  <si>
    <t xml:space="preserve">312 Transfery v rámci verejnej správy </t>
  </si>
  <si>
    <t xml:space="preserve">312 001 Zo štátneho rozpočtu spolu </t>
  </si>
  <si>
    <t xml:space="preserve">312 001 10 - Zo štátneho rozpočtu - voľby </t>
  </si>
  <si>
    <t xml:space="preserve">312 001 20 - Zo štátneho rozpočtu - ostatné </t>
  </si>
  <si>
    <t>312 001 60 - Zo štátneho rozpočtu -ROEP</t>
  </si>
  <si>
    <t>312 001 70 - Zo štátneho rozpočtu - ÚPSVR - rodinné prídavky</t>
  </si>
  <si>
    <t xml:space="preserve">312 001 Zo štátneho rozpočtu </t>
  </si>
  <si>
    <t>11T1</t>
  </si>
  <si>
    <t>11T2</t>
  </si>
  <si>
    <t xml:space="preserve">312 008 Z rozpočtu vyššieho územného celku spolu </t>
  </si>
  <si>
    <t>11H</t>
  </si>
  <si>
    <t xml:space="preserve">312 008 10 - Kultúra </t>
  </si>
  <si>
    <t xml:space="preserve">312 008 20 - Šport </t>
  </si>
  <si>
    <t xml:space="preserve">312 012 Zo štátneho rozpočtu PVŠS spolu </t>
  </si>
  <si>
    <t xml:space="preserve">312 012 10 - Stavebný úrad </t>
  </si>
  <si>
    <t xml:space="preserve">312 012 20 - Cestná doprava a pozemné komunikácie </t>
  </si>
  <si>
    <t xml:space="preserve">312 012 30 - Životné prostredie </t>
  </si>
  <si>
    <t xml:space="preserve">312 012 40 - Evidencia obyvateľstva </t>
  </si>
  <si>
    <t>312 012 50 - Skladník CO</t>
  </si>
  <si>
    <t xml:space="preserve">312 012 60 - Register adries </t>
  </si>
  <si>
    <t>Skutočnosť rok 2019</t>
  </si>
  <si>
    <t xml:space="preserve">312 012 70 - SODB </t>
  </si>
  <si>
    <t>Funkčná klasifikácia</t>
  </si>
  <si>
    <t xml:space="preserve">          Výdavky  Ekonomická klasifikácia </t>
  </si>
  <si>
    <t>SPOLU BEŽNÉ VÝDAVKY</t>
  </si>
  <si>
    <t xml:space="preserve">0.1.1.1.   </t>
  </si>
  <si>
    <t>Výkonné a zákonodarné orgány - Obec</t>
  </si>
  <si>
    <t xml:space="preserve">610 - Mzdy, platy, služobné príjmy a ostatné osobné vyrovnania </t>
  </si>
  <si>
    <t xml:space="preserve">611000 - Tarifný, osobný, základný, funkčný plat </t>
  </si>
  <si>
    <t xml:space="preserve">611000 10 - tarifný, osobný, základný, funkčný plat - starosta </t>
  </si>
  <si>
    <t xml:space="preserve">611000 20 - Tarifný, osobný, základný, funkčný plat - HK </t>
  </si>
  <si>
    <t xml:space="preserve">611000 30 - Tarifný, osobný, základný, funkčný plat - zamestnanci </t>
  </si>
  <si>
    <t xml:space="preserve">620 - Poistné a príspevok do poisťovní </t>
  </si>
  <si>
    <t xml:space="preserve">621000 - Poistné do všeobecnej zdravotnej poisťovne </t>
  </si>
  <si>
    <t xml:space="preserve">621000 10 - Poistné do všeobecnej zdravotnej poisťovne - HK </t>
  </si>
  <si>
    <t>621000 20 - Poistné do všeobecnej zdravotnej poisťovne - zamestnanci</t>
  </si>
  <si>
    <t xml:space="preserve">621000 40 - Poistné do všeobecnej zdravotnej poisťovne - poslanci </t>
  </si>
  <si>
    <t xml:space="preserve">623000 - Poistné do ostatných poisťovní </t>
  </si>
  <si>
    <t xml:space="preserve">623000 10 - Poistné do ostatných poisťovní - starosta </t>
  </si>
  <si>
    <t xml:space="preserve">623000 20 - Poistné do ostatných poisťovní - poslanci </t>
  </si>
  <si>
    <t xml:space="preserve">623000 40 - Poistné do ostatných poisťovní - HK </t>
  </si>
  <si>
    <t xml:space="preserve">625001 - Na nemocenské poistenie </t>
  </si>
  <si>
    <t xml:space="preserve">625002 - Na starobné poistenie </t>
  </si>
  <si>
    <t xml:space="preserve">625003 - Na úrazové poistenie </t>
  </si>
  <si>
    <t xml:space="preserve">625004 - Na invalidné poistenie </t>
  </si>
  <si>
    <t xml:space="preserve">625005 - Na poistenie v nezamestnanosti </t>
  </si>
  <si>
    <t>625007 - Na poistenie do rezervného fondu solidarity</t>
  </si>
  <si>
    <t xml:space="preserve">631 - Cestovné náhrady </t>
  </si>
  <si>
    <t xml:space="preserve">631001 - Cestovné náhrady - tuzemské </t>
  </si>
  <si>
    <t xml:space="preserve">631001 10 - Cestovné náhrady - starosta </t>
  </si>
  <si>
    <t xml:space="preserve">631001 20 - Cestovné náhrady - HK </t>
  </si>
  <si>
    <t>631001 30 - Cestovné náhrady - zamestnanci</t>
  </si>
  <si>
    <t xml:space="preserve">632 - Energie, voda a komunikácie </t>
  </si>
  <si>
    <t xml:space="preserve">632001 - Energie </t>
  </si>
  <si>
    <t>632001 10 - Elektrická energia</t>
  </si>
  <si>
    <t>632001 20 - Zemný plyn</t>
  </si>
  <si>
    <t xml:space="preserve">632003 - Poštové služby </t>
  </si>
  <si>
    <t>632003 50 - Poštové výdavky, známky</t>
  </si>
  <si>
    <t xml:space="preserve">632003 60 - Kuriérske služby </t>
  </si>
  <si>
    <t xml:space="preserve">632004 - Komunikačná infraštruktúra - webhosting </t>
  </si>
  <si>
    <t xml:space="preserve">632005 - Telekomunikačné služby </t>
  </si>
  <si>
    <t xml:space="preserve">632005 10 - Telefón OCÚ </t>
  </si>
  <si>
    <t xml:space="preserve">632005 20 - Mobilný telefón OCÚ </t>
  </si>
  <si>
    <t xml:space="preserve">633 - Materiál </t>
  </si>
  <si>
    <t>633001 - Interíérové vybavenie</t>
  </si>
  <si>
    <t>633002 - Výpočtová technika</t>
  </si>
  <si>
    <t>633003 - Telekomunikačná technika</t>
  </si>
  <si>
    <t>633004 - Prevádzkové stroje, prístroje, zariadenie, technika a náradie</t>
  </si>
  <si>
    <t xml:space="preserve">633006 - Všeobecný materiál </t>
  </si>
  <si>
    <t xml:space="preserve">633006 10 - Kancelársky papier </t>
  </si>
  <si>
    <t xml:space="preserve">633006 20 - Kancelárske tlačivá </t>
  </si>
  <si>
    <t>633006 30 - Kancelárske potreby</t>
  </si>
  <si>
    <t xml:space="preserve">633006 40 - Tonery, náplne do tlačiarní </t>
  </si>
  <si>
    <t xml:space="preserve">633006 50 - Čistiace potreby a hygienické potreby </t>
  </si>
  <si>
    <t>633006 60 - Ostatný rôzny materiál</t>
  </si>
  <si>
    <t>633009 - Knihy, časopisy, noviny, učebnice</t>
  </si>
  <si>
    <t xml:space="preserve">633009 10 - Obecné noviny, Dnešok </t>
  </si>
  <si>
    <t xml:space="preserve">633009 20 - Ostatné knihy, časopisy, brožúry </t>
  </si>
  <si>
    <t xml:space="preserve">633013 - Softvér </t>
  </si>
  <si>
    <t xml:space="preserve">633015 - Palivá ako zdroj energie </t>
  </si>
  <si>
    <t xml:space="preserve">633016 - Reprezentačné </t>
  </si>
  <si>
    <t xml:space="preserve">634 - Dopravné </t>
  </si>
  <si>
    <t xml:space="preserve">634002 - Servis, údržba, opravy a výdavky s tým spojené </t>
  </si>
  <si>
    <t>634003 - Poistenie</t>
  </si>
  <si>
    <t xml:space="preserve">634004 - Prepravné a prenájom dopravných prostriedkov </t>
  </si>
  <si>
    <t>635 - Rutinná a štandardná údržba</t>
  </si>
  <si>
    <t xml:space="preserve">635002 - Výpočtovej techniky </t>
  </si>
  <si>
    <t>635004 - Prevádzkových strojov, prístrojov, zariadení, techniky a náradia</t>
  </si>
  <si>
    <t xml:space="preserve">635006 - Budov, objektov alebo ich častí </t>
  </si>
  <si>
    <t xml:space="preserve">635009 - Softvéru </t>
  </si>
  <si>
    <t>637 - Služby</t>
  </si>
  <si>
    <t xml:space="preserve">637001 - Školenia, kurzy, semináre </t>
  </si>
  <si>
    <t xml:space="preserve">637001 10 - Školenia, kurzy, semináre - starosta </t>
  </si>
  <si>
    <t>637001 20 - Školenia, kurzy, semináre - HK</t>
  </si>
  <si>
    <t xml:space="preserve">637001 30 - Školenia, kurzy, semináre - zamestnanci </t>
  </si>
  <si>
    <t xml:space="preserve">637003 - Propagácia, reklama a inzercia </t>
  </si>
  <si>
    <t xml:space="preserve">637004 - Všeobecné služby </t>
  </si>
  <si>
    <t xml:space="preserve">637004 80 - Ostatné služby inde nezaradené </t>
  </si>
  <si>
    <t>637004 100 - Internetové služby, www stránka</t>
  </si>
  <si>
    <t xml:space="preserve">637004 140 - Tlačiarenske služby, vyhotovenie pečiatok, vizietiek </t>
  </si>
  <si>
    <t>637004 150 - Prepravné a prenájom dopravných prostriedkov</t>
  </si>
  <si>
    <t>637004 160 - Vykonané revízie a kontroly zariadení - hasiace prístroje</t>
  </si>
  <si>
    <t xml:space="preserve">637004 190 - Služby BOZP </t>
  </si>
  <si>
    <t xml:space="preserve">637005 - Špeciálne služby </t>
  </si>
  <si>
    <t xml:space="preserve">637011 - Štúdie, expertízy, posudky </t>
  </si>
  <si>
    <t xml:space="preserve">637012 - Poplatky a odvody </t>
  </si>
  <si>
    <t xml:space="preserve">637014 - Stravovanie </t>
  </si>
  <si>
    <t xml:space="preserve">637014 10 - Stravovanie - starosta </t>
  </si>
  <si>
    <t xml:space="preserve">637014 20 - Stravovanie - zamestnanci </t>
  </si>
  <si>
    <t xml:space="preserve">637015 - Poistné </t>
  </si>
  <si>
    <t xml:space="preserve">637016 - Prídel do sociálneho fondu </t>
  </si>
  <si>
    <t xml:space="preserve">637016 10 - Prídel do sociálneho fondu - starosta </t>
  </si>
  <si>
    <t>637016 20 - Prídel do sociálneh fondu - HK</t>
  </si>
  <si>
    <t xml:space="preserve">637016 30 - Prídel do sociálneho fondu - zamestnanci </t>
  </si>
  <si>
    <t>637026 - Odmeny a príspevky</t>
  </si>
  <si>
    <t xml:space="preserve">637027 - Odmeny zamestnancom mimo pracovného pomeru </t>
  </si>
  <si>
    <t xml:space="preserve">637031 - Pokuty a penále </t>
  </si>
  <si>
    <t xml:space="preserve">637035 - Dane </t>
  </si>
  <si>
    <t xml:space="preserve">637036 - Reprezentačné výdavky </t>
  </si>
  <si>
    <t xml:space="preserve">641 - Transfery v rámci verejnej správy </t>
  </si>
  <si>
    <t xml:space="preserve">641009 - Obci okrem PVŠS </t>
  </si>
  <si>
    <t xml:space="preserve">641009 10 - Na stavebný úrad </t>
  </si>
  <si>
    <t xml:space="preserve">641009 20 - Na pozemné komunikácie </t>
  </si>
  <si>
    <t xml:space="preserve">641013 - Obci na úhradu nákladov PVŠS </t>
  </si>
  <si>
    <t xml:space="preserve">641013 10 - Na stavebný úrad </t>
  </si>
  <si>
    <t xml:space="preserve">641013 20 - Na pozemné komunikácie </t>
  </si>
  <si>
    <t>642 - Transfery jednotlivcom a neziskovým práv. osobám</t>
  </si>
  <si>
    <t>642001 - Občianskemu združeniu, nadácii a neinvestičnému fondu</t>
  </si>
  <si>
    <t>642006 - Na členské príspevky</t>
  </si>
  <si>
    <t>642006 10 - ZMOS, TIR, MPM, MAS</t>
  </si>
  <si>
    <t xml:space="preserve">642006 20 - RVC </t>
  </si>
  <si>
    <t xml:space="preserve">642015 - Na nemocenské dávky </t>
  </si>
  <si>
    <t>0.1.1.2</t>
  </si>
  <si>
    <t>Finančné a rozpočtové záležitosti - Banky</t>
  </si>
  <si>
    <t xml:space="preserve">637012 10 - VÚB banka </t>
  </si>
  <si>
    <t>637012 20 - Prima banka</t>
  </si>
  <si>
    <t>01.6.0.</t>
  </si>
  <si>
    <t>Všeobecné verejné služby inde neklasifikované - VOĽBY</t>
  </si>
  <si>
    <t xml:space="preserve">625002 1 - Na starobné poistenie - Voľby do NR SR </t>
  </si>
  <si>
    <t xml:space="preserve">625002 6 - Na starobné poistenie - Voľby prezidenta SR </t>
  </si>
  <si>
    <t xml:space="preserve">625002 7 - Na starobné poistenie - Voľby do Európskeho parlamentu </t>
  </si>
  <si>
    <t xml:space="preserve">625003 1 - Na úrazové poistenie - Voľby do NR SR </t>
  </si>
  <si>
    <t xml:space="preserve">625003 6 - Na úrazové poistenie - Voľby prezidenta SR </t>
  </si>
  <si>
    <t xml:space="preserve">625003 7 - Na úrazové poistenie - Voľby do Európskeho parlamentu </t>
  </si>
  <si>
    <t xml:space="preserve">625004 1 - Na invalidné poistenie - Voľby do NR SR </t>
  </si>
  <si>
    <t>625004 6 - Na invalidné poistenie - Voľby prezidenta SR</t>
  </si>
  <si>
    <t xml:space="preserve">625004 7 - Na invalidné poistenie - Voľby do Európskeho parlamentu </t>
  </si>
  <si>
    <t xml:space="preserve">625007 1 - Na poistenie do RFS - Voľby do NR SR </t>
  </si>
  <si>
    <t xml:space="preserve">625007 6 - Na poistenie do RFS - Voľby prezidenta SR </t>
  </si>
  <si>
    <t xml:space="preserve">625007 7 - Na poistenie do RFS - Voľby do Európskeho parlamentu </t>
  </si>
  <si>
    <t xml:space="preserve">632003 - Poštové a telekomunikačné služby </t>
  </si>
  <si>
    <t xml:space="preserve">632005 1 10 - Telekomunikačné služby - Voľby do NR SR </t>
  </si>
  <si>
    <t xml:space="preserve">633006 1 90 - Materiál Voľby do NR SR </t>
  </si>
  <si>
    <t xml:space="preserve">633006 6 90 - Materiál Voľby prezidenta SR </t>
  </si>
  <si>
    <t>633006 7 90 - Materiál Voľby do Európskeho parlamentu</t>
  </si>
  <si>
    <t xml:space="preserve">633016 1 - Reprezentačné - Voľby do NR SR </t>
  </si>
  <si>
    <t>633016 6 - Reprezentačné - Voľby prezidenta SR</t>
  </si>
  <si>
    <t xml:space="preserve">633016 7 - Reprezentačné - Voľby do Európskeho parlamentu </t>
  </si>
  <si>
    <t>637007 - Cestovné náhrady</t>
  </si>
  <si>
    <t xml:space="preserve">637007 1 - Cestovné náhrady - Voľby do NR SR </t>
  </si>
  <si>
    <t xml:space="preserve">637007 6 - Cestovné náhrady - Voľby prezidenta SR </t>
  </si>
  <si>
    <t xml:space="preserve">637007 7 - Cestovné náhrady - Voľby do Európskeho parlamentu </t>
  </si>
  <si>
    <t xml:space="preserve">637026 1 - Odmeny a príspevky - Voľby do NR SR </t>
  </si>
  <si>
    <t xml:space="preserve">637026 6 - Odmeny a príspevky - Voľby prezidenta SR </t>
  </si>
  <si>
    <t xml:space="preserve">637026 7 - Odmeny a príspevky - Voľby do Európskeho parlamentu </t>
  </si>
  <si>
    <t>637027 1 - Odmeny zamestnancom DVP - Voľby do NR SR</t>
  </si>
  <si>
    <t xml:space="preserve">637027 6 - Odmeny zamestnancom DVP - Voľby prezidenta SR </t>
  </si>
  <si>
    <t xml:space="preserve">637027 7 - Odmeny zamestnancom DVP - Voľby do Európskeho parlamentu </t>
  </si>
  <si>
    <t xml:space="preserve">637037 - Vratky </t>
  </si>
  <si>
    <t xml:space="preserve">637037 1 - Vratky - Voľby do NR SR </t>
  </si>
  <si>
    <t xml:space="preserve">637037 6 - Vratky - Voľby prezidenta SR </t>
  </si>
  <si>
    <t xml:space="preserve">637037 7 - Vratky - Voľby do Európskeho parlamentu </t>
  </si>
  <si>
    <t>02.2.0.</t>
  </si>
  <si>
    <t>Civilná ochrana</t>
  </si>
  <si>
    <t>03.2.0.</t>
  </si>
  <si>
    <t xml:space="preserve">Ochrana pred požiarmi </t>
  </si>
  <si>
    <t xml:space="preserve">642006 30 - Dobrovoľná požiarna ochrana </t>
  </si>
  <si>
    <t>03.6.0.</t>
  </si>
  <si>
    <t xml:space="preserve">Verejný poriadok a bezpečnosť inde neklasifikovaná </t>
  </si>
  <si>
    <t>04.1.2.</t>
  </si>
  <si>
    <t>Všeobecná pracovná oblasť - MOS, AČ</t>
  </si>
  <si>
    <t>633006 130 - Pracovné náradie</t>
  </si>
  <si>
    <t xml:space="preserve">633010 - Pracovné odevy, obuv a pracovné pomôcky </t>
  </si>
  <si>
    <t xml:space="preserve">635 - Rutinná a štandardná údržba </t>
  </si>
  <si>
    <t>04.5.1.</t>
  </si>
  <si>
    <t xml:space="preserve">Cestná doprava </t>
  </si>
  <si>
    <t>634001 - Palivo, mazivá, oleje, špeciálne kvapaliny</t>
  </si>
  <si>
    <t xml:space="preserve">634005 - Karty, známky, poplatky </t>
  </si>
  <si>
    <t>05.1.0.</t>
  </si>
  <si>
    <t>Nakladanie s odpadmi</t>
  </si>
  <si>
    <t xml:space="preserve">633006 120 - Vrecia na separovaný zber </t>
  </si>
  <si>
    <t>637004 20 - Márius Pedersen</t>
  </si>
  <si>
    <t>637004 10 - Nehlsen-Eko</t>
  </si>
  <si>
    <t>637004 30 - Vyfako</t>
  </si>
  <si>
    <t>637004 40 - Veldes</t>
  </si>
  <si>
    <t>637004 50 - PD Nitrianska Blatnica</t>
  </si>
  <si>
    <t xml:space="preserve">637004 60 - Vývoz žumpy </t>
  </si>
  <si>
    <t xml:space="preserve">637004 70 - Unimet s.r.o. </t>
  </si>
  <si>
    <t xml:space="preserve">637012 - Poplatky a odvody - Skládka kom. Odpadu Bojná </t>
  </si>
  <si>
    <t>05.2.0.</t>
  </si>
  <si>
    <t>Nakladanie s odpadovými vodami</t>
  </si>
  <si>
    <t>05.4.0.</t>
  </si>
  <si>
    <t>Ochrana prírody a krajiny - Ochrana pred povodňami</t>
  </si>
  <si>
    <t xml:space="preserve">637004 80 - Všeobecné služby </t>
  </si>
  <si>
    <t>05.6.0.</t>
  </si>
  <si>
    <t xml:space="preserve">Ochrana životného prostredia inde neklasifikovaná </t>
  </si>
  <si>
    <t>06.1.0.</t>
  </si>
  <si>
    <t xml:space="preserve">Rozvoj bývania </t>
  </si>
  <si>
    <t>06.2.0.</t>
  </si>
  <si>
    <t xml:space="preserve">Rozvoj obcí </t>
  </si>
  <si>
    <t xml:space="preserve">621000 50 - Poistné do VŠZP - DVP </t>
  </si>
  <si>
    <t xml:space="preserve">623003 30 - Poistné do ostatných poisťovní - dohody </t>
  </si>
  <si>
    <t>06.3.0.</t>
  </si>
  <si>
    <t xml:space="preserve">Zásobovanie vodou </t>
  </si>
  <si>
    <t>06.4.0.</t>
  </si>
  <si>
    <t>Verejné osvetlenie</t>
  </si>
  <si>
    <t xml:space="preserve">637004 80 - Všeobecné služby - ostatné </t>
  </si>
  <si>
    <t>08.1.0.</t>
  </si>
  <si>
    <t xml:space="preserve">Rekreačné a športové služby </t>
  </si>
  <si>
    <t xml:space="preserve">637004 160 - Všeobecné služby - Revízie a kontroly </t>
  </si>
  <si>
    <t>642002 - Neziskovej organizácii poskytujúcej všeobecne prospešné služby</t>
  </si>
  <si>
    <t>08.2.0.</t>
  </si>
  <si>
    <t xml:space="preserve">Kultúrne služby </t>
  </si>
  <si>
    <t xml:space="preserve">637002 - Konkurzy a súťaže </t>
  </si>
  <si>
    <t xml:space="preserve">637002  10 - Stavanie mája </t>
  </si>
  <si>
    <t xml:space="preserve">637002 20 - Hodové slávnosti </t>
  </si>
  <si>
    <t>637002 30 - Karneval</t>
  </si>
  <si>
    <t xml:space="preserve">637002 40 - Hasičské podujatia </t>
  </si>
  <si>
    <t xml:space="preserve">637004 160 - Revízie a kontroly </t>
  </si>
  <si>
    <t>08.3.0.</t>
  </si>
  <si>
    <t xml:space="preserve">Vysielacie a vydavateľské služby </t>
  </si>
  <si>
    <t>633018 - Licencie</t>
  </si>
  <si>
    <t>08.4.0.</t>
  </si>
  <si>
    <t xml:space="preserve">Náboženské a iné spoločenské služby </t>
  </si>
  <si>
    <t xml:space="preserve">621000 50 - Poistné do všeobecnej zdravotnej poisťovne - dohody </t>
  </si>
  <si>
    <t xml:space="preserve">623000 30 - Poistné do ostatných poisťovní - dohody </t>
  </si>
  <si>
    <t xml:space="preserve">636 - Nájomné za nájom </t>
  </si>
  <si>
    <t xml:space="preserve">636001 - Nájomné za budovy, objekty alebo ich časti </t>
  </si>
  <si>
    <t>09.1.1.</t>
  </si>
  <si>
    <t>Predprimárne vzdelávanie</t>
  </si>
  <si>
    <t>09.1.2.</t>
  </si>
  <si>
    <t>Primárne vzdelávanie</t>
  </si>
  <si>
    <t>10.2.0.</t>
  </si>
  <si>
    <t>Staroba</t>
  </si>
  <si>
    <t xml:space="preserve">611000 40- Tarifný, osobný, základný, funkčný plat - opatrovateľka </t>
  </si>
  <si>
    <t xml:space="preserve">621000  30- Poistné do všeobecnej zdravotnej poisťovne - opatrovateľka </t>
  </si>
  <si>
    <t xml:space="preserve">637016  40- Prídel do sociálneho fondu - opatrovateľka </t>
  </si>
  <si>
    <t xml:space="preserve">641009 40 - Opatrovateľská služba </t>
  </si>
  <si>
    <t>10.4.0.</t>
  </si>
  <si>
    <t xml:space="preserve">Rodina a deti </t>
  </si>
  <si>
    <t xml:space="preserve">637004 210 - Služby GDPR </t>
  </si>
  <si>
    <t xml:space="preserve">625002 4 - Na starobné poistenie - SODB </t>
  </si>
  <si>
    <t xml:space="preserve">625003 4 - Na úrazové poistenie - SODB </t>
  </si>
  <si>
    <t xml:space="preserve">625004 4 - Na invalidné poistenie - SODB </t>
  </si>
  <si>
    <t xml:space="preserve">625007 4 - Na poistenie do RFS - SODB </t>
  </si>
  <si>
    <t xml:space="preserve">632005 4 10 - Telekomunikačné služby - SODB </t>
  </si>
  <si>
    <t xml:space="preserve">637027 4 - Odmeny zamestnancom DVP - SODB </t>
  </si>
  <si>
    <t xml:space="preserve">633006 50 - Hygienicky a čistiaci materiál </t>
  </si>
  <si>
    <t>131K</t>
  </si>
  <si>
    <t xml:space="preserve">633006 4 - Materiál SODB </t>
  </si>
  <si>
    <t>SPOLU KAPITÁLOVÉ PRÍJMY</t>
  </si>
  <si>
    <t xml:space="preserve">322 - Transfery v rámci verejnej správy </t>
  </si>
  <si>
    <t xml:space="preserve">322001 - Zo štátneho rozpočtu </t>
  </si>
  <si>
    <t>322008 - Od ostatných subjektov verejnej správy - MASKA</t>
  </si>
  <si>
    <t>SPOLU FINANČNÉ OPERÁCIE</t>
  </si>
  <si>
    <t>453 - Prostriedky z predchádzajúcich rokov</t>
  </si>
  <si>
    <t xml:space="preserve">454 - Prevod prostriedkov z peňažných fondov </t>
  </si>
  <si>
    <t xml:space="preserve">454001 - Z rezervného fondu obce </t>
  </si>
  <si>
    <t xml:space="preserve">Výdavky - Ekonomická klasifikácia </t>
  </si>
  <si>
    <t>SPOLU KAPITÁLOVÉ VÝDAVKY</t>
  </si>
  <si>
    <t>01.1.1.</t>
  </si>
  <si>
    <t>711 - Nákup pozemkov a nehmotných aktív</t>
  </si>
  <si>
    <t>711001 - Nákup pozemkov</t>
  </si>
  <si>
    <t xml:space="preserve">716 - Prípravná a projektová dokumentácia </t>
  </si>
  <si>
    <t xml:space="preserve">716000 - Prípravná a projektová dokumentácia </t>
  </si>
  <si>
    <t>714 - Nákup dopravných prostriedkov všetkých druhov</t>
  </si>
  <si>
    <t xml:space="preserve">714004 - Nákladných vozidiel a iné - traktor, vlečka </t>
  </si>
  <si>
    <t>717 - Realizácia stavieb a ich tehnického zhodnotenia</t>
  </si>
  <si>
    <t xml:space="preserve">717002 - Rekonštrukcia a modernizácia - cesty, chodníky </t>
  </si>
  <si>
    <t>713 - Nákup strojov, prístrojov, zariadení, techniky a náradia</t>
  </si>
  <si>
    <t>713004 -  Prev. Strojov, prístr., zar., - Kosačka</t>
  </si>
  <si>
    <t xml:space="preserve">717001 - Realizácia nových stavieb - dažďová kanalizácia </t>
  </si>
  <si>
    <t xml:space="preserve">717002 - Rekonštrukcia a modernizácia - Budova č. 140 Kabíny TJ </t>
  </si>
  <si>
    <t>717002 - Rekonštrukcia a modernizácia</t>
  </si>
  <si>
    <t xml:space="preserve">717002 - Rekonštrukcia a modernizácia - Dom smútku </t>
  </si>
  <si>
    <t xml:space="preserve"> 01.1.1.   </t>
  </si>
  <si>
    <t>01.1.2.</t>
  </si>
  <si>
    <t>Skutočnosť    2012</t>
  </si>
  <si>
    <t>Skutočnosť    2013</t>
  </si>
  <si>
    <t>Skutočnosť    2014</t>
  </si>
  <si>
    <t>Skutočnosť    2015</t>
  </si>
  <si>
    <t>Skutočnosť    2016</t>
  </si>
  <si>
    <t>Skutočnosť    2017</t>
  </si>
  <si>
    <t>Skutočnosť 2018</t>
  </si>
  <si>
    <t xml:space="preserve">PRÍJMOVÝ ROZPOČET </t>
  </si>
  <si>
    <t xml:space="preserve">Bežné príjmy </t>
  </si>
  <si>
    <t>Kapitálové príjmy</t>
  </si>
  <si>
    <t>SPOLU BP + KP</t>
  </si>
  <si>
    <t>Príjmové finančné operácie</t>
  </si>
  <si>
    <t xml:space="preserve">Príjmy spolu: </t>
  </si>
  <si>
    <t xml:space="preserve">VÝDAVKOVÝ ROZPOČET </t>
  </si>
  <si>
    <t>Bežné výdavky</t>
  </si>
  <si>
    <t>Kapitálové výdavky</t>
  </si>
  <si>
    <t>SPOLU BV + KV</t>
  </si>
  <si>
    <t>SUMARIZÁCIA</t>
  </si>
  <si>
    <t xml:space="preserve">HOSPODÁRENIE CELKOM </t>
  </si>
  <si>
    <t>Skutočnosť 2019</t>
  </si>
  <si>
    <t>Skutočnosť rok 2020</t>
  </si>
  <si>
    <t>Rozpočet 2024</t>
  </si>
  <si>
    <t xml:space="preserve">212 003 10 - Budova MŠ č. 112 - Livestories s. r. o. </t>
  </si>
  <si>
    <t>312 001 80 - Zo štátneho rozpočtu - COVID 19</t>
  </si>
  <si>
    <t xml:space="preserve">637002 50 - Ukončenie prázdnin </t>
  </si>
  <si>
    <t xml:space="preserve">637002 60 - Jasličková </t>
  </si>
  <si>
    <t>Skutočnosť 2020</t>
  </si>
  <si>
    <t xml:space="preserve">221 002 - Správne poplatky </t>
  </si>
  <si>
    <t xml:space="preserve">221 002 10 - Osvedčenie podpisov a listín </t>
  </si>
  <si>
    <t xml:space="preserve">221 002 20 - Stavebné povolenia </t>
  </si>
  <si>
    <t xml:space="preserve">221 002 30 - Ochrana drevín </t>
  </si>
  <si>
    <t xml:space="preserve">221 002 40 - Vydanie rybárskych lístkov </t>
  </si>
  <si>
    <t>Skutočnosť rok 2021</t>
  </si>
  <si>
    <t>Rozpočet 2025</t>
  </si>
  <si>
    <t xml:space="preserve">312 002 - Zo štátneho účelového fondu - Envirofond </t>
  </si>
  <si>
    <t>01.3.2.</t>
  </si>
  <si>
    <t>07.4.0.</t>
  </si>
  <si>
    <t>633 006 60 - ostatný rôzny materiál</t>
  </si>
  <si>
    <t xml:space="preserve">637 004 - Všeobecné služby </t>
  </si>
  <si>
    <t>633 006 50 - Čistiaci, hygienický materiál</t>
  </si>
  <si>
    <t>635 011 - Špeciálneho softvéru</t>
  </si>
  <si>
    <t>634 001 - Palivo, mazivá, oleje</t>
  </si>
  <si>
    <t>637 004 20 - Márius Pedersen</t>
  </si>
  <si>
    <t xml:space="preserve">623 000 30 - Poistné do ostatných poisťovní - dohody </t>
  </si>
  <si>
    <t>625002 3 - Na starobné poistenie - Referendum</t>
  </si>
  <si>
    <t xml:space="preserve">625003 3 - Na úrazové poistenie - Referendum </t>
  </si>
  <si>
    <t>625004 3 - Na invalidné poistenie - Referendum</t>
  </si>
  <si>
    <t>625007 3 - Na poistenie do RFS - Referendum</t>
  </si>
  <si>
    <t>632005 3 - Telekomunikačné služby - Referendum</t>
  </si>
  <si>
    <t>633006 3 90 - Materiál Referendum</t>
  </si>
  <si>
    <t>633016 3 - Reprezentačné - Referendum</t>
  </si>
  <si>
    <t xml:space="preserve">637007 3 - Cestovné náhrady - Referendum </t>
  </si>
  <si>
    <t xml:space="preserve">637026 3 - Odmeny a príspevky - Referendum </t>
  </si>
  <si>
    <t>637027 3 - Odmeny zamestnancom DVP - Referendum</t>
  </si>
  <si>
    <t>637037 3 - Vratky - Referendum</t>
  </si>
  <si>
    <t>637 004 140 - Tlačiarenske služby</t>
  </si>
  <si>
    <t xml:space="preserve">223 001 50 Metal Servis - odmena elektroodpad </t>
  </si>
  <si>
    <t xml:space="preserve">312 008 30 - Cestovný ruch </t>
  </si>
  <si>
    <t>Rámcové plánovanie a štát.  služba - SODB 2021</t>
  </si>
  <si>
    <t>Ochrana verejného zdravia</t>
  </si>
  <si>
    <t>Skutočnosť 2021</t>
  </si>
  <si>
    <t>Skutočnosť rok 2022</t>
  </si>
  <si>
    <t>Rozpočet schválený dňa:</t>
  </si>
  <si>
    <t>Rozpočet zverejnený dňa:</t>
  </si>
  <si>
    <t>Rozpočet 2026</t>
  </si>
  <si>
    <t xml:space="preserve">312 012 80 - Dotácia PVŠS odmeny </t>
  </si>
  <si>
    <t xml:space="preserve">221 002 50 - Rozhodnutie MZZ </t>
  </si>
  <si>
    <t xml:space="preserve">312 001 40 - Zo štátneho rozpočtu - Referendum </t>
  </si>
  <si>
    <t>312 001 50 - Zo štátneho rozpočtu-ÚPSVR aktivačná činnosť</t>
  </si>
  <si>
    <t>312 001 90 Zo štátneho rozpočtu - Odídenci</t>
  </si>
  <si>
    <t>11UA</t>
  </si>
  <si>
    <t xml:space="preserve">312 001 91 - Zo štátneho rozpočtu - Dopad inflácia </t>
  </si>
  <si>
    <t>312 008 40 - Podpora rozvoja obcí a miest</t>
  </si>
  <si>
    <t>625007 Na poistenie do rezervného fondu solidarity</t>
  </si>
  <si>
    <t>633006 110 - zálohované PET Fľaše</t>
  </si>
  <si>
    <t xml:space="preserve">621000 8 90 - Poistné do VŠZP - Spojené voľby </t>
  </si>
  <si>
    <t>625002 8 - Na starobné poistenie - Spojené voľby</t>
  </si>
  <si>
    <t>625003 8 - Na úrazové poistenie - Spojené voľby</t>
  </si>
  <si>
    <t>625004 /8 - Na invalidné poistenie - Spojené voľby</t>
  </si>
  <si>
    <t xml:space="preserve">625007 8 - Na poistenie do RFS - Spojené voľby </t>
  </si>
  <si>
    <t>632005 8 10 - Telekomunikačné služby - Spojené voľby</t>
  </si>
  <si>
    <t>633006 8 90 - Všeobecný materiál - Spojené voľby</t>
  </si>
  <si>
    <t>633016 8 - Reprezentačné - Spojené voľby</t>
  </si>
  <si>
    <t>637007 8 - Cestovné náhrady - Spojené voľby</t>
  </si>
  <si>
    <t>637014 8 90 - Stravovanie - Spojené voľby</t>
  </si>
  <si>
    <t>637026 8 - Odmeny a príspevky - Spojené voľby</t>
  </si>
  <si>
    <t>637027 8 - Odmeny zamestnancov DVP - Spojené voľby</t>
  </si>
  <si>
    <t xml:space="preserve">637004 30 - Vyfako, Bomat </t>
  </si>
  <si>
    <t>637004 140 - Tlačiarenske služby</t>
  </si>
  <si>
    <t xml:space="preserve">625005 10 - Na poistenie v nezamestnanosti </t>
  </si>
  <si>
    <t>625005 20 - Poistné financovanie podpory</t>
  </si>
  <si>
    <t xml:space="preserve">642 014 - Jednotlivcovi - fin. príspevok stravovanie </t>
  </si>
  <si>
    <t>642014 10 - Finančný príspevok stravovanie - starosta</t>
  </si>
  <si>
    <t xml:space="preserve">642014 20 - Finančný príspevok stravovanie - zamestnanci </t>
  </si>
  <si>
    <t xml:space="preserve">621000 1 90 - Poistné do VŠZP - Voľby do NR SR </t>
  </si>
  <si>
    <t>621000 2 90 - Poistné do VŠZP - Komunálne voľby</t>
  </si>
  <si>
    <t xml:space="preserve">621 000 3 90 - Poistné do VŠZP - Referendum </t>
  </si>
  <si>
    <t xml:space="preserve">621000 4 90 - Poistné do VŠZP - SODB </t>
  </si>
  <si>
    <t>621 000 5 90 - Poistné do VŠZP - voľby NSK</t>
  </si>
  <si>
    <t xml:space="preserve">621000 6 90 - Poistné do VŠZP - Voľby prezidenta SR </t>
  </si>
  <si>
    <t xml:space="preserve">621000 7 90 - Poistné do VŠZP - Voľby do Európskeho parlamentu </t>
  </si>
  <si>
    <t xml:space="preserve">623000 1 90 - Poistné do ostatných poisťovní - Voľby do NR SR </t>
  </si>
  <si>
    <t>623000 3 90 - Poistné do ostatných poisťovní - Referendum</t>
  </si>
  <si>
    <t>623000 2 90 - Poistné do ostatných poisťovní - Komunálne voľby</t>
  </si>
  <si>
    <t xml:space="preserve">623000 5 90 - Poistné do ostatných poisťovní - Voľby do NSK </t>
  </si>
  <si>
    <t xml:space="preserve">623000 6 90 - Poistné do ostatných poisťovní - Voľby prezidenta SR </t>
  </si>
  <si>
    <t xml:space="preserve">623000 7 90- Poistné do ostatných poisťovní - Voľby do Európskeho parlamentu </t>
  </si>
  <si>
    <t>625002 2 - Na starobné poistenie - Komunálne voľby</t>
  </si>
  <si>
    <t xml:space="preserve">625002 5 - Na starobné poistenie - Voľby do NSK </t>
  </si>
  <si>
    <t xml:space="preserve">625003 2 - Na úrazové poistenie - Komunálne voľby </t>
  </si>
  <si>
    <t>625003 5 - Na úrazové poistenie - Voľby do NSK</t>
  </si>
  <si>
    <t xml:space="preserve">625004 2 - Na invalidné poistenie - Komunálne voľby </t>
  </si>
  <si>
    <t>625004 5 - Na invalidné poistenie - Voľby do NSK</t>
  </si>
  <si>
    <t xml:space="preserve">625007 2 - Na poistenie do RFS - Komunálne voľby </t>
  </si>
  <si>
    <t>625007 5 - Na poistenie do RFS - Voľby do NSK</t>
  </si>
  <si>
    <t>632005 2 10 - Telekomunikačné služby - Komunálne voľby</t>
  </si>
  <si>
    <t xml:space="preserve">632005 5 10 - Telekomunikačné služby - Voľby do NSK </t>
  </si>
  <si>
    <t xml:space="preserve">633006 2 90 - Materiál Komunálne voľby </t>
  </si>
  <si>
    <t>633006 5 90 - Materiál Voľby do NSK</t>
  </si>
  <si>
    <t xml:space="preserve">633016 2 - Reprezentačné - Komunálne voľby </t>
  </si>
  <si>
    <t>131M</t>
  </si>
  <si>
    <t>633016 5 - Reprezentačné - Voľby do NSK</t>
  </si>
  <si>
    <t>637007 2 - Cestovné náhrady - Komunálne voľby</t>
  </si>
  <si>
    <t>637007 5 - Cestovné náhrady - Voľby do NSK</t>
  </si>
  <si>
    <t xml:space="preserve">637014 1 90 - Stravovanie - Voľby do NR SR </t>
  </si>
  <si>
    <t>637026 2 - Odmeny a príspevky - Komunálne voľby</t>
  </si>
  <si>
    <t>637026 5 - Odmeny a príspevky - Voľby do NSK</t>
  </si>
  <si>
    <t xml:space="preserve">637027 2 - Odmeny zamestnancom DVP - Komunálne voľby </t>
  </si>
  <si>
    <t xml:space="preserve">637027 5 - Odmeny zamestnancom DVP - Voľby do NSK </t>
  </si>
  <si>
    <t>637037 2 - Vratky - Komunálne voľby</t>
  </si>
  <si>
    <t>637037 5 - Vratky - Voľby do NSK</t>
  </si>
  <si>
    <t>637002 70 - Posedenie pre seniorov</t>
  </si>
  <si>
    <t>637015 10 - Poistné cintorín</t>
  </si>
  <si>
    <t>10.7.0.</t>
  </si>
  <si>
    <t xml:space="preserve">Sociálna pomoc občanom v  hmotnej a sociálnej núdzi </t>
  </si>
  <si>
    <t xml:space="preserve">642014 30 - Jednotlivcovi - odídenci Ukrajina </t>
  </si>
  <si>
    <t xml:space="preserve">637015 10 - Poistenie majetok cintorín </t>
  </si>
  <si>
    <t xml:space="preserve">637015 40 - Poistenie zodpovednosť miest a obcí </t>
  </si>
  <si>
    <t xml:space="preserve">614000 6 - Odmeny - Voľby prezidenta SR </t>
  </si>
  <si>
    <t xml:space="preserve">614000 7 - Odmeny - Voľby do Európskeho parlamentu </t>
  </si>
  <si>
    <t>625001 6 - Na nemocenské poistenie - Voľby prezidenta SR</t>
  </si>
  <si>
    <t xml:space="preserve">625001 7 - Na nemocenské poistenie - Voľby do Európskeho parlamentu </t>
  </si>
  <si>
    <t>625005 6 10 - Na poistenie v nezamestnanosti - Voľby prezidenta SR</t>
  </si>
  <si>
    <t>625005 6 20 - Poistné financovanie podpory - Voľby prezidenta SR</t>
  </si>
  <si>
    <t xml:space="preserve">625005 7 10 - Na poistenie v nezamestnanosti - Voľby do Európskeho parlamentu </t>
  </si>
  <si>
    <t xml:space="preserve">625005 7 20 - Poistné financovanie podpory - Voľby do Európskeho parlamentu </t>
  </si>
  <si>
    <t xml:space="preserve">632003 6 90 - Poštové služby - Voľby prezidenta SR </t>
  </si>
  <si>
    <t xml:space="preserve">632003 7 90 - Poštové služby - Voľby do Európskeho parlamentu </t>
  </si>
  <si>
    <t xml:space="preserve">632005 6 90 - Telekomunikačné služby - Voľby prezidenta SR </t>
  </si>
  <si>
    <t xml:space="preserve">632005 7 90 - Telekominikačné služby - Voľby do Európskeho parlamentu </t>
  </si>
  <si>
    <t xml:space="preserve">637014 6 90 - Stravovanie - Voľby prezidenta SR </t>
  </si>
  <si>
    <t xml:space="preserve">637014 7 90- Stravovanie - Voľby do Európskeho parlamentu </t>
  </si>
  <si>
    <t>614000 - Odmeny</t>
  </si>
  <si>
    <t>453000 - Zostatok finančných prostriedkov - Referendum 2023</t>
  </si>
  <si>
    <t>713004 -  Prev. Strojov, prístr., zar.,</t>
  </si>
  <si>
    <t xml:space="preserve">717001 - Realizácia nových stavieb - Parkovisko </t>
  </si>
  <si>
    <t>Sociálna pomoc občanom v hmotnej núdzi a sociálnej núdzi</t>
  </si>
  <si>
    <t>Skutočnosť 2022</t>
  </si>
  <si>
    <t>Návrh -  Príjmový finančný rozpočet 2025</t>
  </si>
  <si>
    <t>Skutočnosť 2023</t>
  </si>
  <si>
    <t>Schválený rozpočet rok 2024</t>
  </si>
  <si>
    <t>Očakávaná skutočnosť rok 2024</t>
  </si>
  <si>
    <t>Rozpočet 2027</t>
  </si>
  <si>
    <t>Návrh - Výdavkový finančný rozpočet 2025</t>
  </si>
  <si>
    <t>Skutočnosť rok 2023</t>
  </si>
  <si>
    <t>Schválený rozpočet 2024</t>
  </si>
  <si>
    <t xml:space="preserve">632 001 10 - Elektrická energia, dotácia </t>
  </si>
  <si>
    <t xml:space="preserve">632001 20 - Zemný plyn, dotácia </t>
  </si>
  <si>
    <t>614 000 1 - Odmeny - Voľby NR SR</t>
  </si>
  <si>
    <t>625001 1 - Na nemocenské poistenie - Voľby NR SR</t>
  </si>
  <si>
    <t xml:space="preserve">625005 1 10 - Na poistenie v nezamestnanosti - Voľby do NR SR </t>
  </si>
  <si>
    <t xml:space="preserve">625005 1 20 - Poistné financovanie podpory - Voľby do NR SR </t>
  </si>
  <si>
    <t xml:space="preserve">632001 1 - Energie - Voľby do NR SR </t>
  </si>
  <si>
    <t xml:space="preserve">632003 1 90 - Poštové služby - Voľby do NR SR </t>
  </si>
  <si>
    <t xml:space="preserve">632005 1 - Telekomunikačné služby - Voľby do NR SR </t>
  </si>
  <si>
    <t xml:space="preserve">637014 3 90 - Stravovanie Referendum </t>
  </si>
  <si>
    <t xml:space="preserve">621000 org. 50 - Poistné VŠZP - dohody </t>
  </si>
  <si>
    <t>623000 org. 30 - Poistné ostatné poisťovne - dohody</t>
  </si>
  <si>
    <t xml:space="preserve">635006 - Budov, objektov alebo ich častí  - dotácia </t>
  </si>
  <si>
    <t>632001 1 10 - Elektrická energia - KD</t>
  </si>
  <si>
    <t xml:space="preserve">632001 1 20 - Zemný plyn - KD </t>
  </si>
  <si>
    <t xml:space="preserve">632001 2 20 - Zemný plyn - MŠ </t>
  </si>
  <si>
    <t xml:space="preserve">637004 80 - Ostatné služby inde nezaradené - dotácia </t>
  </si>
  <si>
    <t xml:space="preserve">635009 - Unikátneho softvéru - program cintorín poplatok </t>
  </si>
  <si>
    <t>611000 10 - tarifný, osobný, základný, funkčný plat - starosta - rez. Fond</t>
  </si>
  <si>
    <t>632001 20 - zemný plyn - RF</t>
  </si>
  <si>
    <t xml:space="preserve">632001 6 90 - Voľby prezidenta SR -  Energie </t>
  </si>
  <si>
    <t xml:space="preserve">637015 60 - Poistné </t>
  </si>
  <si>
    <t xml:space="preserve">632001 2 10 - Elektrická energia - MŠ </t>
  </si>
  <si>
    <t xml:space="preserve">632001 1 20 - Zemný plyn - KD - rez. Fond </t>
  </si>
  <si>
    <t xml:space="preserve">635006 - Budov, objektov alebo ich častí - dotácia </t>
  </si>
  <si>
    <t>634002 - Servis, údržba, opravy a výdavky s tým spojené - dopravné vozidlá</t>
  </si>
  <si>
    <t xml:space="preserve">637015 20 - Poistenie majetku obce </t>
  </si>
  <si>
    <t xml:space="preserve">637 004 220 - Kosenie VZ - firmy </t>
  </si>
  <si>
    <t>637015 50 - Poistenie KD</t>
  </si>
  <si>
    <t xml:space="preserve">637015 70 - Poistenie budova MŠ </t>
  </si>
  <si>
    <t>221 002 60 - Potvrdenia o pobyte</t>
  </si>
  <si>
    <t>NÁVRH KAPITÁLOVÉ PRÍJMY A FINANČNÉ OPERÁCIE 2025</t>
  </si>
  <si>
    <t>Očakávaná skutočnosť 2024</t>
  </si>
  <si>
    <t>Návrh - Kapitálové výdavky 2025</t>
  </si>
  <si>
    <t xml:space="preserve">713004 - Prevádzkové stroje, prístroje, zariadenia </t>
  </si>
  <si>
    <t>NÁVRH VÝDAVKY 2025</t>
  </si>
  <si>
    <t>Schválený Rozpočet 2024</t>
  </si>
  <si>
    <t>Návrh rozpočtu zverejnený na ÚTO dňa: 18.11.2024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</si>
</sst>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\-#,##0.00\ "/>
  </numFmts>
  <fonts count="23" x14ac:knownFonts="1">
    <font>
      <sz val="12"/>
      <color theme="1"/>
      <name val="Times New Roman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22"/>
      <color indexed="12"/>
      <name val="Arial"/>
      <family val="2"/>
      <charset val="238"/>
    </font>
    <font>
      <b/>
      <sz val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5"/>
      <color indexed="12"/>
      <name val="Tahoma"/>
      <family val="2"/>
      <charset val="238"/>
    </font>
    <font>
      <b/>
      <sz val="11"/>
      <color theme="1"/>
      <name val="Times New Roman"/>
      <family val="1"/>
      <charset val="238"/>
    </font>
    <font>
      <b/>
      <sz val="1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rgb="FFFF0000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sz val="11"/>
      <name val="Times New Roman"/>
      <family val="1"/>
      <charset val="238"/>
    </font>
    <font>
      <sz val="11"/>
      <color theme="1"/>
      <name val="Calibri"/>
      <family val="2"/>
      <charset val="238"/>
      <scheme val="minor"/>
    </font>
    <font>
      <b/>
      <sz val="24"/>
      <color theme="8" tint="-0.249977111117893"/>
      <name val="Calibri"/>
      <family val="2"/>
      <charset val="238"/>
      <scheme val="minor"/>
    </font>
    <font>
      <sz val="11"/>
      <color theme="8" tint="-0.249977111117893"/>
      <name val="Calibri"/>
      <family val="2"/>
      <charset val="238"/>
      <scheme val="minor"/>
    </font>
    <font>
      <b/>
      <sz val="26"/>
      <color rgb="FFFF0000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theme="1"/>
      <name val="Times New Roman"/>
      <family val="2"/>
      <charset val="238"/>
    </font>
    <font>
      <sz val="12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12"/>
      <color rgb="FFFF0000"/>
      <name val="Times New Roman"/>
      <family val="1"/>
      <charset val="238"/>
    </font>
  </fonts>
  <fills count="35">
    <fill>
      <patternFill patternType="none"/>
    </fill>
    <fill>
      <patternFill patternType="gray125"/>
    </fill>
    <fill>
      <gradientFill degree="45">
        <stop position="0">
          <color theme="0"/>
        </stop>
        <stop position="0.5">
          <color rgb="FFFF9999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theme="4" tint="0.40000610370189521"/>
        </stop>
        <stop position="1">
          <color theme="0"/>
        </stop>
      </gradientFill>
    </fill>
    <fill>
      <patternFill patternType="solid">
        <fgColor rgb="FFFF66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gradientFill degree="135">
        <stop position="0">
          <color theme="0"/>
        </stop>
        <stop position="0.5">
          <color rgb="FF7FDF81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rgb="FF7FDF81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theme="4" tint="0.40000610370189521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FFFF00"/>
        </stop>
        <stop position="1">
          <color theme="0"/>
        </stop>
      </gradientFill>
    </fill>
    <fill>
      <patternFill patternType="solid">
        <fgColor theme="0"/>
        <bgColor indexed="64"/>
      </patternFill>
    </fill>
    <fill>
      <patternFill patternType="solid">
        <fgColor theme="0"/>
        <bgColor auto="1"/>
      </patternFill>
    </fill>
    <fill>
      <gradientFill degree="90">
        <stop position="0">
          <color theme="0"/>
        </stop>
        <stop position="0.5">
          <color rgb="FFFFFF00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rgb="FFFFFF00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rgb="FF9966FF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9966FF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00FF00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theme="5"/>
        </stop>
        <stop position="1">
          <color theme="0"/>
        </stop>
      </gradientFill>
    </fill>
    <fill>
      <gradientFill degree="90">
        <stop position="0">
          <color theme="0"/>
        </stop>
        <stop position="0.5">
          <color theme="4" tint="0.80001220740379042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FFCCFF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rgb="FFFF66FF"/>
        </stop>
        <stop position="1">
          <color theme="0"/>
        </stop>
      </gradientFill>
    </fill>
    <fill>
      <patternFill patternType="solid">
        <fgColor rgb="FFCCFF33"/>
        <bgColor auto="1"/>
      </patternFill>
    </fill>
    <fill>
      <patternFill patternType="solid">
        <fgColor rgb="FFFFFF00"/>
        <bgColor auto="1"/>
      </patternFill>
    </fill>
    <fill>
      <patternFill patternType="solid">
        <fgColor rgb="FFC0C0C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66FF"/>
        <bgColor auto="1"/>
      </patternFill>
    </fill>
    <fill>
      <patternFill patternType="solid">
        <fgColor rgb="FFCCECFF"/>
        <bgColor auto="1"/>
      </patternFill>
    </fill>
    <fill>
      <patternFill patternType="solid">
        <fgColor rgb="FFFF3399"/>
        <bgColor auto="1"/>
      </patternFill>
    </fill>
    <fill>
      <patternFill patternType="solid">
        <fgColor rgb="FFFF5050"/>
        <bgColor auto="1"/>
      </patternFill>
    </fill>
    <fill>
      <patternFill patternType="solid">
        <fgColor rgb="FFFF5050"/>
        <bgColor indexed="64"/>
      </patternFill>
    </fill>
    <fill>
      <patternFill patternType="solid">
        <fgColor auto="1"/>
        <bgColor theme="0"/>
      </patternFill>
    </fill>
    <fill>
      <gradientFill degree="90">
        <stop position="0">
          <color theme="0"/>
        </stop>
        <stop position="1">
          <color rgb="FFFFFF00"/>
        </stop>
      </gradientFill>
    </fill>
    <fill>
      <gradientFill degree="45">
        <stop position="0">
          <color theme="0"/>
        </stop>
        <stop position="1">
          <color rgb="FFFFFF00"/>
        </stop>
      </gradientFill>
    </fill>
    <fill>
      <gradientFill degree="135">
        <stop position="0">
          <color theme="0"/>
        </stop>
        <stop position="0.5">
          <color theme="0"/>
        </stop>
        <stop position="1">
          <color theme="0"/>
        </stop>
      </gradientFill>
    </fill>
  </fills>
  <borders count="16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</borders>
  <cellStyleXfs count="1">
    <xf numFmtId="0" fontId="0" fillId="0" borderId="0"/>
  </cellStyleXfs>
  <cellXfs count="277">
    <xf numFmtId="0" fontId="0" fillId="0" borderId="0" xfId="0"/>
    <xf numFmtId="2" fontId="2" fillId="0" borderId="0" xfId="0" applyNumberFormat="1" applyFont="1" applyAlignment="1">
      <alignment horizontal="left"/>
    </xf>
    <xf numFmtId="2" fontId="2" fillId="0" borderId="0" xfId="0" applyNumberFormat="1" applyFont="1" applyAlignment="1">
      <alignment horizontal="center"/>
    </xf>
    <xf numFmtId="0" fontId="3" fillId="0" borderId="0" xfId="0" applyFont="1"/>
    <xf numFmtId="0" fontId="4" fillId="0" borderId="0" xfId="0" applyFont="1"/>
    <xf numFmtId="2" fontId="4" fillId="0" borderId="0" xfId="0" applyNumberFormat="1" applyFont="1"/>
    <xf numFmtId="0" fontId="4" fillId="0" borderId="0" xfId="0" applyFont="1" applyAlignment="1">
      <alignment horizontal="center"/>
    </xf>
    <xf numFmtId="0" fontId="5" fillId="0" borderId="0" xfId="0" applyFont="1"/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left"/>
    </xf>
    <xf numFmtId="0" fontId="6" fillId="3" borderId="1" xfId="0" applyFont="1" applyFill="1" applyBorder="1" applyAlignment="1">
      <alignment horizontal="center"/>
    </xf>
    <xf numFmtId="2" fontId="6" fillId="3" borderId="1" xfId="0" applyNumberFormat="1" applyFont="1" applyFill="1" applyBorder="1"/>
    <xf numFmtId="0" fontId="6" fillId="4" borderId="1" xfId="0" applyFont="1" applyFill="1" applyBorder="1" applyAlignment="1">
      <alignment horizontal="left"/>
    </xf>
    <xf numFmtId="0" fontId="6" fillId="4" borderId="1" xfId="0" applyFont="1" applyFill="1" applyBorder="1" applyAlignment="1">
      <alignment horizontal="center"/>
    </xf>
    <xf numFmtId="2" fontId="6" fillId="4" borderId="1" xfId="0" applyNumberFormat="1" applyFont="1" applyFill="1" applyBorder="1"/>
    <xf numFmtId="0" fontId="6" fillId="5" borderId="1" xfId="0" applyFont="1" applyFill="1" applyBorder="1"/>
    <xf numFmtId="0" fontId="6" fillId="5" borderId="1" xfId="0" applyFont="1" applyFill="1" applyBorder="1" applyAlignment="1">
      <alignment horizontal="center"/>
    </xf>
    <xf numFmtId="2" fontId="6" fillId="5" borderId="1" xfId="0" applyNumberFormat="1" applyFont="1" applyFill="1" applyBorder="1"/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2" fontId="8" fillId="0" borderId="1" xfId="0" applyNumberFormat="1" applyFont="1" applyBorder="1"/>
    <xf numFmtId="0" fontId="6" fillId="5" borderId="1" xfId="0" applyFont="1" applyFill="1" applyBorder="1" applyAlignment="1">
      <alignment horizontal="left"/>
    </xf>
    <xf numFmtId="2" fontId="6" fillId="0" borderId="1" xfId="0" applyNumberFormat="1" applyFont="1" applyBorder="1"/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6" fillId="6" borderId="1" xfId="0" applyFont="1" applyFill="1" applyBorder="1"/>
    <xf numFmtId="0" fontId="6" fillId="6" borderId="1" xfId="0" applyFont="1" applyFill="1" applyBorder="1" applyAlignment="1">
      <alignment horizontal="center"/>
    </xf>
    <xf numFmtId="2" fontId="6" fillId="6" borderId="1" xfId="0" applyNumberFormat="1" applyFont="1" applyFill="1" applyBorder="1"/>
    <xf numFmtId="3" fontId="6" fillId="0" borderId="1" xfId="0" applyNumberFormat="1" applyFont="1" applyBorder="1"/>
    <xf numFmtId="3" fontId="6" fillId="0" borderId="1" xfId="0" applyNumberFormat="1" applyFont="1" applyBorder="1" applyAlignment="1">
      <alignment horizontal="center"/>
    </xf>
    <xf numFmtId="0" fontId="6" fillId="4" borderId="1" xfId="0" applyFont="1" applyFill="1" applyBorder="1"/>
    <xf numFmtId="0" fontId="7" fillId="5" borderId="1" xfId="0" applyFont="1" applyFill="1" applyBorder="1"/>
    <xf numFmtId="0" fontId="7" fillId="5" borderId="1" xfId="0" applyFont="1" applyFill="1" applyBorder="1" applyAlignment="1">
      <alignment horizontal="center"/>
    </xf>
    <xf numFmtId="2" fontId="7" fillId="5" borderId="1" xfId="0" applyNumberFormat="1" applyFont="1" applyFill="1" applyBorder="1"/>
    <xf numFmtId="0" fontId="7" fillId="6" borderId="1" xfId="0" applyFont="1" applyFill="1" applyBorder="1"/>
    <xf numFmtId="0" fontId="7" fillId="6" borderId="1" xfId="0" applyFont="1" applyFill="1" applyBorder="1" applyAlignment="1">
      <alignment horizontal="center"/>
    </xf>
    <xf numFmtId="2" fontId="7" fillId="6" borderId="1" xfId="0" applyNumberFormat="1" applyFont="1" applyFill="1" applyBorder="1"/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2" fontId="7" fillId="0" borderId="1" xfId="0" applyNumberFormat="1" applyFont="1" applyBorder="1"/>
    <xf numFmtId="0" fontId="9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/>
    <xf numFmtId="0" fontId="8" fillId="0" borderId="0" xfId="0" applyFont="1" applyAlignment="1">
      <alignment horizontal="right"/>
    </xf>
    <xf numFmtId="0" fontId="6" fillId="7" borderId="1" xfId="0" applyFont="1" applyFill="1" applyBorder="1" applyAlignment="1">
      <alignment horizontal="center"/>
    </xf>
    <xf numFmtId="0" fontId="6" fillId="7" borderId="2" xfId="0" applyFont="1" applyFill="1" applyBorder="1" applyAlignment="1">
      <alignment horizontal="center"/>
    </xf>
    <xf numFmtId="0" fontId="6" fillId="8" borderId="2" xfId="0" applyFont="1" applyFill="1" applyBorder="1" applyAlignment="1">
      <alignment horizontal="center"/>
    </xf>
    <xf numFmtId="0" fontId="6" fillId="8" borderId="3" xfId="0" applyFont="1" applyFill="1" applyBorder="1" applyAlignment="1">
      <alignment horizontal="center"/>
    </xf>
    <xf numFmtId="2" fontId="7" fillId="8" borderId="1" xfId="0" applyNumberFormat="1" applyFont="1" applyFill="1" applyBorder="1" applyAlignment="1">
      <alignment wrapText="1"/>
    </xf>
    <xf numFmtId="0" fontId="6" fillId="9" borderId="1" xfId="0" applyFont="1" applyFill="1" applyBorder="1" applyAlignment="1">
      <alignment horizontal="center"/>
    </xf>
    <xf numFmtId="0" fontId="6" fillId="9" borderId="2" xfId="0" applyFont="1" applyFill="1" applyBorder="1" applyAlignment="1">
      <alignment horizontal="center"/>
    </xf>
    <xf numFmtId="2" fontId="6" fillId="3" borderId="1" xfId="0" applyNumberFormat="1" applyFont="1" applyFill="1" applyBorder="1" applyAlignment="1"/>
    <xf numFmtId="2" fontId="6" fillId="3" borderId="1" xfId="0" applyNumberFormat="1" applyFont="1" applyFill="1" applyBorder="1" applyAlignment="1">
      <alignment horizontal="right"/>
    </xf>
    <xf numFmtId="0" fontId="6" fillId="10" borderId="1" xfId="0" applyFont="1" applyFill="1" applyBorder="1" applyAlignment="1">
      <alignment horizontal="center"/>
    </xf>
    <xf numFmtId="3" fontId="6" fillId="10" borderId="1" xfId="0" applyNumberFormat="1" applyFont="1" applyFill="1" applyBorder="1" applyAlignment="1">
      <alignment horizontal="left"/>
    </xf>
    <xf numFmtId="2" fontId="6" fillId="10" borderId="1" xfId="0" applyNumberFormat="1" applyFont="1" applyFill="1" applyBorder="1" applyAlignment="1"/>
    <xf numFmtId="2" fontId="6" fillId="10" borderId="1" xfId="0" applyNumberFormat="1" applyFont="1" applyFill="1" applyBorder="1" applyAlignment="1">
      <alignment horizontal="right"/>
    </xf>
    <xf numFmtId="0" fontId="6" fillId="11" borderId="1" xfId="0" applyFont="1" applyFill="1" applyBorder="1" applyAlignment="1">
      <alignment horizontal="center"/>
    </xf>
    <xf numFmtId="0" fontId="6" fillId="11" borderId="1" xfId="0" applyFont="1" applyFill="1" applyBorder="1"/>
    <xf numFmtId="2" fontId="6" fillId="11" borderId="1" xfId="0" applyNumberFormat="1" applyFont="1" applyFill="1" applyBorder="1" applyAlignment="1"/>
    <xf numFmtId="2" fontId="6" fillId="11" borderId="1" xfId="0" applyNumberFormat="1" applyFont="1" applyFill="1" applyBorder="1" applyAlignment="1">
      <alignment horizontal="right"/>
    </xf>
    <xf numFmtId="0" fontId="8" fillId="11" borderId="1" xfId="0" applyFont="1" applyFill="1" applyBorder="1"/>
    <xf numFmtId="0" fontId="8" fillId="11" borderId="1" xfId="0" applyFont="1" applyFill="1" applyBorder="1" applyAlignment="1">
      <alignment horizontal="center"/>
    </xf>
    <xf numFmtId="2" fontId="8" fillId="11" borderId="1" xfId="0" applyNumberFormat="1" applyFont="1" applyFill="1" applyBorder="1" applyAlignment="1"/>
    <xf numFmtId="2" fontId="8" fillId="11" borderId="1" xfId="0" applyNumberFormat="1" applyFont="1" applyFill="1" applyBorder="1" applyAlignment="1">
      <alignment horizontal="right"/>
    </xf>
    <xf numFmtId="0" fontId="6" fillId="11" borderId="1" xfId="0" applyFont="1" applyFill="1" applyBorder="1" applyAlignment="1">
      <alignment horizontal="left"/>
    </xf>
    <xf numFmtId="0" fontId="8" fillId="11" borderId="1" xfId="0" applyFont="1" applyFill="1" applyBorder="1" applyAlignment="1">
      <alignment horizontal="left"/>
    </xf>
    <xf numFmtId="2" fontId="8" fillId="0" borderId="1" xfId="0" applyNumberFormat="1" applyFont="1" applyBorder="1" applyAlignment="1"/>
    <xf numFmtId="2" fontId="8" fillId="0" borderId="1" xfId="0" applyNumberFormat="1" applyFont="1" applyBorder="1" applyAlignment="1">
      <alignment horizontal="right"/>
    </xf>
    <xf numFmtId="0" fontId="0" fillId="0" borderId="0" xfId="0" applyFont="1"/>
    <xf numFmtId="2" fontId="6" fillId="0" borderId="1" xfId="0" applyNumberFormat="1" applyFont="1" applyBorder="1" applyAlignment="1"/>
    <xf numFmtId="2" fontId="6" fillId="0" borderId="1" xfId="0" applyNumberFormat="1" applyFont="1" applyBorder="1" applyAlignment="1">
      <alignment horizontal="right"/>
    </xf>
    <xf numFmtId="0" fontId="6" fillId="12" borderId="1" xfId="0" applyFont="1" applyFill="1" applyBorder="1" applyAlignment="1">
      <alignment horizontal="center"/>
    </xf>
    <xf numFmtId="3" fontId="8" fillId="12" borderId="1" xfId="0" applyNumberFormat="1" applyFont="1" applyFill="1" applyBorder="1" applyAlignment="1">
      <alignment horizontal="left"/>
    </xf>
    <xf numFmtId="0" fontId="8" fillId="12" borderId="1" xfId="0" applyFont="1" applyFill="1" applyBorder="1" applyAlignment="1">
      <alignment horizontal="center"/>
    </xf>
    <xf numFmtId="2" fontId="8" fillId="12" borderId="1" xfId="0" applyNumberFormat="1" applyFont="1" applyFill="1" applyBorder="1" applyAlignment="1"/>
    <xf numFmtId="2" fontId="8" fillId="12" borderId="1" xfId="0" applyNumberFormat="1" applyFont="1" applyFill="1" applyBorder="1" applyAlignment="1">
      <alignment horizontal="right"/>
    </xf>
    <xf numFmtId="0" fontId="0" fillId="11" borderId="0" xfId="0" applyFill="1"/>
    <xf numFmtId="0" fontId="10" fillId="0" borderId="1" xfId="0" applyFont="1" applyBorder="1" applyAlignment="1">
      <alignment horizontal="center"/>
    </xf>
    <xf numFmtId="0" fontId="7" fillId="11" borderId="1" xfId="0" applyFont="1" applyFill="1" applyBorder="1" applyAlignment="1">
      <alignment horizontal="center"/>
    </xf>
    <xf numFmtId="2" fontId="11" fillId="11" borderId="1" xfId="0" applyNumberFormat="1" applyFont="1" applyFill="1" applyBorder="1" applyAlignment="1"/>
    <xf numFmtId="2" fontId="11" fillId="11" borderId="1" xfId="0" applyNumberFormat="1" applyFont="1" applyFill="1" applyBorder="1" applyAlignment="1">
      <alignment horizontal="right"/>
    </xf>
    <xf numFmtId="0" fontId="11" fillId="11" borderId="1" xfId="0" applyFont="1" applyFill="1" applyBorder="1" applyAlignment="1">
      <alignment horizontal="center"/>
    </xf>
    <xf numFmtId="0" fontId="0" fillId="11" borderId="0" xfId="0" applyFont="1" applyFill="1"/>
    <xf numFmtId="0" fontId="9" fillId="11" borderId="1" xfId="0" applyFont="1" applyFill="1" applyBorder="1" applyAlignment="1">
      <alignment horizontal="center"/>
    </xf>
    <xf numFmtId="0" fontId="7" fillId="11" borderId="1" xfId="0" applyFont="1" applyFill="1" applyBorder="1"/>
    <xf numFmtId="2" fontId="7" fillId="11" borderId="1" xfId="0" applyNumberFormat="1" applyFont="1" applyFill="1" applyBorder="1" applyAlignment="1"/>
    <xf numFmtId="2" fontId="7" fillId="11" borderId="1" xfId="0" applyNumberFormat="1" applyFont="1" applyFill="1" applyBorder="1" applyAlignment="1">
      <alignment horizontal="right"/>
    </xf>
    <xf numFmtId="0" fontId="11" fillId="11" borderId="1" xfId="0" applyFont="1" applyFill="1" applyBorder="1"/>
    <xf numFmtId="3" fontId="6" fillId="12" borderId="1" xfId="0" applyNumberFormat="1" applyFont="1" applyFill="1" applyBorder="1" applyAlignment="1">
      <alignment horizontal="left"/>
    </xf>
    <xf numFmtId="2" fontId="6" fillId="12" borderId="1" xfId="0" applyNumberFormat="1" applyFont="1" applyFill="1" applyBorder="1" applyAlignment="1"/>
    <xf numFmtId="2" fontId="6" fillId="12" borderId="1" xfId="0" applyNumberFormat="1" applyFont="1" applyFill="1" applyBorder="1" applyAlignment="1">
      <alignment horizontal="right"/>
    </xf>
    <xf numFmtId="0" fontId="6" fillId="11" borderId="2" xfId="0" applyFont="1" applyFill="1" applyBorder="1" applyAlignment="1">
      <alignment horizontal="center"/>
    </xf>
    <xf numFmtId="0" fontId="8" fillId="11" borderId="2" xfId="0" applyFont="1" applyFill="1" applyBorder="1"/>
    <xf numFmtId="0" fontId="9" fillId="10" borderId="1" xfId="0" applyFont="1" applyFill="1" applyBorder="1" applyAlignment="1">
      <alignment horizontal="center"/>
    </xf>
    <xf numFmtId="0" fontId="0" fillId="0" borderId="0" xfId="0" applyFont="1" applyAlignment="1">
      <alignment horizontal="left"/>
    </xf>
    <xf numFmtId="0" fontId="8" fillId="0" borderId="1" xfId="0" applyFont="1" applyBorder="1" applyAlignment="1">
      <alignment horizontal="left"/>
    </xf>
    <xf numFmtId="0" fontId="9" fillId="12" borderId="1" xfId="0" applyFont="1" applyFill="1" applyBorder="1" applyAlignment="1">
      <alignment horizontal="center"/>
    </xf>
    <xf numFmtId="0" fontId="4" fillId="11" borderId="0" xfId="0" applyFont="1" applyFill="1"/>
    <xf numFmtId="0" fontId="8" fillId="11" borderId="2" xfId="0" applyFont="1" applyFill="1" applyBorder="1" applyAlignment="1">
      <alignment horizontal="center"/>
    </xf>
    <xf numFmtId="0" fontId="6" fillId="13" borderId="1" xfId="0" applyFont="1" applyFill="1" applyBorder="1" applyAlignment="1">
      <alignment horizontal="center"/>
    </xf>
    <xf numFmtId="0" fontId="6" fillId="13" borderId="2" xfId="0" applyFont="1" applyFill="1" applyBorder="1" applyAlignment="1">
      <alignment horizontal="center"/>
    </xf>
    <xf numFmtId="0" fontId="6" fillId="13" borderId="2" xfId="0" applyFont="1" applyFill="1" applyBorder="1" applyAlignment="1">
      <alignment horizontal="left"/>
    </xf>
    <xf numFmtId="2" fontId="6" fillId="13" borderId="1" xfId="0" applyNumberFormat="1" applyFont="1" applyFill="1" applyBorder="1" applyAlignment="1"/>
    <xf numFmtId="2" fontId="6" fillId="13" borderId="1" xfId="0" applyNumberFormat="1" applyFont="1" applyFill="1" applyBorder="1" applyAlignment="1">
      <alignment horizontal="right"/>
    </xf>
    <xf numFmtId="0" fontId="6" fillId="12" borderId="2" xfId="0" applyFont="1" applyFill="1" applyBorder="1" applyAlignment="1">
      <alignment horizontal="center"/>
    </xf>
    <xf numFmtId="0" fontId="8" fillId="12" borderId="2" xfId="0" applyFont="1" applyFill="1" applyBorder="1" applyAlignment="1">
      <alignment horizontal="left"/>
    </xf>
    <xf numFmtId="0" fontId="11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8" fillId="0" borderId="1" xfId="0" applyFont="1" applyBorder="1" applyAlignment="1"/>
    <xf numFmtId="0" fontId="7" fillId="0" borderId="4" xfId="0" applyFont="1" applyBorder="1" applyAlignment="1">
      <alignment horizontal="center"/>
    </xf>
    <xf numFmtId="0" fontId="6" fillId="0" borderId="1" xfId="0" applyFont="1" applyBorder="1" applyAlignment="1"/>
    <xf numFmtId="3" fontId="6" fillId="10" borderId="2" xfId="0" applyNumberFormat="1" applyFont="1" applyFill="1" applyBorder="1" applyAlignment="1">
      <alignment horizontal="left"/>
    </xf>
    <xf numFmtId="3" fontId="8" fillId="12" borderId="2" xfId="0" applyNumberFormat="1" applyFont="1" applyFill="1" applyBorder="1" applyAlignment="1">
      <alignment horizontal="left"/>
    </xf>
    <xf numFmtId="164" fontId="6" fillId="0" borderId="1" xfId="0" applyNumberFormat="1" applyFont="1" applyBorder="1" applyAlignment="1"/>
    <xf numFmtId="0" fontId="7" fillId="10" borderId="1" xfId="0" applyFont="1" applyFill="1" applyBorder="1" applyAlignment="1">
      <alignment horizontal="center"/>
    </xf>
    <xf numFmtId="0" fontId="4" fillId="12" borderId="0" xfId="0" applyFont="1" applyFill="1"/>
    <xf numFmtId="2" fontId="6" fillId="14" borderId="1" xfId="0" applyNumberFormat="1" applyFont="1" applyFill="1" applyBorder="1" applyAlignment="1"/>
    <xf numFmtId="2" fontId="6" fillId="14" borderId="1" xfId="0" applyNumberFormat="1" applyFont="1" applyFill="1" applyBorder="1" applyAlignment="1">
      <alignment horizontal="right"/>
    </xf>
    <xf numFmtId="0" fontId="6" fillId="10" borderId="1" xfId="0" applyFont="1" applyFill="1" applyBorder="1"/>
    <xf numFmtId="0" fontId="11" fillId="0" borderId="2" xfId="0" applyFont="1" applyBorder="1" applyAlignment="1">
      <alignment horizontal="center"/>
    </xf>
    <xf numFmtId="0" fontId="12" fillId="0" borderId="0" xfId="0" applyFont="1"/>
    <xf numFmtId="0" fontId="13" fillId="0" borderId="0" xfId="0" applyFont="1"/>
    <xf numFmtId="0" fontId="14" fillId="0" borderId="0" xfId="0" applyFont="1"/>
    <xf numFmtId="0" fontId="6" fillId="15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 wrapText="1"/>
    </xf>
    <xf numFmtId="0" fontId="6" fillId="16" borderId="1" xfId="0" applyFont="1" applyFill="1" applyBorder="1" applyAlignment="1">
      <alignment horizontal="center"/>
    </xf>
    <xf numFmtId="0" fontId="7" fillId="16" borderId="1" xfId="0" applyFont="1" applyFill="1" applyBorder="1" applyAlignment="1">
      <alignment horizontal="center" wrapText="1"/>
    </xf>
    <xf numFmtId="0" fontId="6" fillId="17" borderId="1" xfId="0" applyFont="1" applyFill="1" applyBorder="1" applyAlignment="1">
      <alignment horizontal="center"/>
    </xf>
    <xf numFmtId="0" fontId="6" fillId="17" borderId="2" xfId="0" applyFont="1" applyFill="1" applyBorder="1" applyAlignment="1">
      <alignment horizontal="center"/>
    </xf>
    <xf numFmtId="0" fontId="6" fillId="17" borderId="3" xfId="0" applyFont="1" applyFill="1" applyBorder="1" applyAlignment="1">
      <alignment horizontal="center"/>
    </xf>
    <xf numFmtId="2" fontId="7" fillId="17" borderId="1" xfId="0" applyNumberFormat="1" applyFont="1" applyFill="1" applyBorder="1" applyAlignment="1">
      <alignment horizontal="right" wrapText="1"/>
    </xf>
    <xf numFmtId="2" fontId="11" fillId="12" borderId="1" xfId="0" applyNumberFormat="1" applyFont="1" applyFill="1" applyBorder="1" applyAlignment="1">
      <alignment horizontal="right" wrapText="1"/>
    </xf>
    <xf numFmtId="0" fontId="0" fillId="0" borderId="0" xfId="0" applyAlignment="1">
      <alignment horizontal="center"/>
    </xf>
    <xf numFmtId="0" fontId="6" fillId="18" borderId="1" xfId="0" applyFont="1" applyFill="1" applyBorder="1" applyAlignment="1">
      <alignment horizontal="center"/>
    </xf>
    <xf numFmtId="0" fontId="7" fillId="18" borderId="1" xfId="0" applyFont="1" applyFill="1" applyBorder="1" applyAlignment="1">
      <alignment horizontal="center" wrapText="1"/>
    </xf>
    <xf numFmtId="0" fontId="15" fillId="0" borderId="0" xfId="0" applyFont="1"/>
    <xf numFmtId="0" fontId="6" fillId="10" borderId="2" xfId="0" applyFont="1" applyFill="1" applyBorder="1" applyAlignment="1">
      <alignment horizontal="center"/>
    </xf>
    <xf numFmtId="0" fontId="7" fillId="10" borderId="1" xfId="0" applyFont="1" applyFill="1" applyBorder="1" applyAlignment="1">
      <alignment wrapText="1"/>
    </xf>
    <xf numFmtId="2" fontId="7" fillId="10" borderId="1" xfId="0" applyNumberFormat="1" applyFont="1" applyFill="1" applyBorder="1" applyAlignment="1">
      <alignment wrapText="1"/>
    </xf>
    <xf numFmtId="2" fontId="7" fillId="10" borderId="1" xfId="0" applyNumberFormat="1" applyFont="1" applyFill="1" applyBorder="1" applyAlignment="1">
      <alignment horizontal="right" wrapText="1"/>
    </xf>
    <xf numFmtId="0" fontId="6" fillId="19" borderId="1" xfId="0" applyFont="1" applyFill="1" applyBorder="1" applyAlignment="1">
      <alignment horizontal="center"/>
    </xf>
    <xf numFmtId="0" fontId="6" fillId="19" borderId="2" xfId="0" applyFont="1" applyFill="1" applyBorder="1" applyAlignment="1">
      <alignment horizontal="left"/>
    </xf>
    <xf numFmtId="2" fontId="6" fillId="19" borderId="1" xfId="0" applyNumberFormat="1" applyFont="1" applyFill="1" applyBorder="1" applyAlignment="1"/>
    <xf numFmtId="2" fontId="6" fillId="19" borderId="1" xfId="0" applyNumberFormat="1" applyFont="1" applyFill="1" applyBorder="1" applyAlignment="1">
      <alignment horizontal="right"/>
    </xf>
    <xf numFmtId="14" fontId="6" fillId="19" borderId="1" xfId="0" applyNumberFormat="1" applyFont="1" applyFill="1" applyBorder="1" applyAlignment="1">
      <alignment horizontal="center"/>
    </xf>
    <xf numFmtId="0" fontId="6" fillId="14" borderId="1" xfId="0" applyFont="1" applyFill="1" applyBorder="1" applyAlignment="1">
      <alignment horizontal="center"/>
    </xf>
    <xf numFmtId="0" fontId="6" fillId="14" borderId="2" xfId="0" applyFont="1" applyFill="1" applyBorder="1" applyAlignment="1">
      <alignment horizontal="center"/>
    </xf>
    <xf numFmtId="0" fontId="7" fillId="14" borderId="1" xfId="0" applyFont="1" applyFill="1" applyBorder="1" applyAlignment="1">
      <alignment wrapText="1"/>
    </xf>
    <xf numFmtId="2" fontId="7" fillId="14" borderId="1" xfId="0" applyNumberFormat="1" applyFont="1" applyFill="1" applyBorder="1" applyAlignment="1">
      <alignment horizontal="right" wrapText="1"/>
    </xf>
    <xf numFmtId="0" fontId="6" fillId="20" borderId="1" xfId="0" applyFont="1" applyFill="1" applyBorder="1" applyAlignment="1">
      <alignment horizontal="center"/>
    </xf>
    <xf numFmtId="0" fontId="6" fillId="20" borderId="2" xfId="0" applyFont="1" applyFill="1" applyBorder="1" applyAlignment="1">
      <alignment horizontal="left"/>
    </xf>
    <xf numFmtId="2" fontId="6" fillId="20" borderId="1" xfId="0" applyNumberFormat="1" applyFont="1" applyFill="1" applyBorder="1" applyAlignment="1"/>
    <xf numFmtId="2" fontId="6" fillId="20" borderId="1" xfId="0" applyNumberFormat="1" applyFont="1" applyFill="1" applyBorder="1" applyAlignment="1">
      <alignment horizontal="right"/>
    </xf>
    <xf numFmtId="0" fontId="6" fillId="21" borderId="1" xfId="0" applyFont="1" applyFill="1" applyBorder="1" applyAlignment="1">
      <alignment horizontal="center"/>
    </xf>
    <xf numFmtId="0" fontId="7" fillId="21" borderId="1" xfId="0" applyFont="1" applyFill="1" applyBorder="1" applyAlignment="1">
      <alignment horizontal="center" wrapText="1"/>
    </xf>
    <xf numFmtId="0" fontId="6" fillId="0" borderId="2" xfId="0" applyFont="1" applyFill="1" applyBorder="1" applyAlignment="1">
      <alignment horizontal="left"/>
    </xf>
    <xf numFmtId="0" fontId="0" fillId="0" borderId="15" xfId="0" applyBorder="1"/>
    <xf numFmtId="0" fontId="0" fillId="0" borderId="3" xfId="0" applyBorder="1"/>
    <xf numFmtId="0" fontId="4" fillId="0" borderId="3" xfId="0" applyFont="1" applyBorder="1"/>
    <xf numFmtId="0" fontId="4" fillId="0" borderId="1" xfId="0" applyFont="1" applyBorder="1"/>
    <xf numFmtId="2" fontId="4" fillId="0" borderId="1" xfId="0" applyNumberFormat="1" applyFont="1" applyBorder="1"/>
    <xf numFmtId="4" fontId="4" fillId="0" borderId="1" xfId="0" applyNumberFormat="1" applyFont="1" applyBorder="1"/>
    <xf numFmtId="0" fontId="6" fillId="11" borderId="2" xfId="0" applyFont="1" applyFill="1" applyBorder="1"/>
    <xf numFmtId="0" fontId="16" fillId="0" borderId="0" xfId="0" applyFont="1"/>
    <xf numFmtId="0" fontId="19" fillId="0" borderId="0" xfId="0" applyFont="1"/>
    <xf numFmtId="0" fontId="20" fillId="11" borderId="0" xfId="0" applyFont="1" applyFill="1"/>
    <xf numFmtId="0" fontId="7" fillId="11" borderId="1" xfId="0" applyFont="1" applyFill="1" applyBorder="1" applyAlignment="1">
      <alignment horizontal="left"/>
    </xf>
    <xf numFmtId="2" fontId="6" fillId="11" borderId="1" xfId="0" applyNumberFormat="1" applyFont="1" applyFill="1" applyBorder="1"/>
    <xf numFmtId="2" fontId="8" fillId="11" borderId="1" xfId="0" applyNumberFormat="1" applyFont="1" applyFill="1" applyBorder="1"/>
    <xf numFmtId="0" fontId="9" fillId="5" borderId="1" xfId="0" applyFont="1" applyFill="1" applyBorder="1" applyAlignment="1">
      <alignment horizontal="center"/>
    </xf>
    <xf numFmtId="0" fontId="6" fillId="0" borderId="2" xfId="0" applyFont="1" applyBorder="1"/>
    <xf numFmtId="0" fontId="16" fillId="11" borderId="0" xfId="0" applyFont="1" applyFill="1"/>
    <xf numFmtId="0" fontId="6" fillId="22" borderId="2" xfId="0" applyFont="1" applyFill="1" applyBorder="1" applyAlignment="1">
      <alignment horizontal="left"/>
    </xf>
    <xf numFmtId="0" fontId="0" fillId="22" borderId="15" xfId="0" applyFill="1" applyBorder="1"/>
    <xf numFmtId="0" fontId="0" fillId="22" borderId="3" xfId="0" applyFill="1" applyBorder="1"/>
    <xf numFmtId="0" fontId="4" fillId="22" borderId="3" xfId="0" applyFont="1" applyFill="1" applyBorder="1"/>
    <xf numFmtId="0" fontId="4" fillId="22" borderId="1" xfId="0" applyFont="1" applyFill="1" applyBorder="1"/>
    <xf numFmtId="2" fontId="4" fillId="22" borderId="1" xfId="0" applyNumberFormat="1" applyFont="1" applyFill="1" applyBorder="1"/>
    <xf numFmtId="0" fontId="6" fillId="23" borderId="2" xfId="0" applyFont="1" applyFill="1" applyBorder="1" applyAlignment="1">
      <alignment horizontal="left"/>
    </xf>
    <xf numFmtId="0" fontId="0" fillId="23" borderId="15" xfId="0" applyFill="1" applyBorder="1"/>
    <xf numFmtId="0" fontId="0" fillId="23" borderId="3" xfId="0" applyFill="1" applyBorder="1"/>
    <xf numFmtId="0" fontId="4" fillId="23" borderId="1" xfId="0" applyFont="1" applyFill="1" applyBorder="1"/>
    <xf numFmtId="2" fontId="4" fillId="23" borderId="1" xfId="0" applyNumberFormat="1" applyFont="1" applyFill="1" applyBorder="1"/>
    <xf numFmtId="0" fontId="6" fillId="24" borderId="2" xfId="0" applyFont="1" applyFill="1" applyBorder="1" applyAlignment="1">
      <alignment horizontal="left"/>
    </xf>
    <xf numFmtId="0" fontId="0" fillId="24" borderId="15" xfId="0" applyFill="1" applyBorder="1"/>
    <xf numFmtId="0" fontId="0" fillId="24" borderId="3" xfId="0" applyFill="1" applyBorder="1"/>
    <xf numFmtId="0" fontId="4" fillId="24" borderId="1" xfId="0" applyFont="1" applyFill="1" applyBorder="1"/>
    <xf numFmtId="2" fontId="4" fillId="24" borderId="1" xfId="0" applyNumberFormat="1" applyFont="1" applyFill="1" applyBorder="1"/>
    <xf numFmtId="0" fontId="6" fillId="25" borderId="2" xfId="0" applyFont="1" applyFill="1" applyBorder="1" applyAlignment="1">
      <alignment horizontal="left"/>
    </xf>
    <xf numFmtId="0" fontId="0" fillId="25" borderId="15" xfId="0" applyFill="1" applyBorder="1"/>
    <xf numFmtId="0" fontId="0" fillId="25" borderId="3" xfId="0" applyFill="1" applyBorder="1"/>
    <xf numFmtId="0" fontId="4" fillId="25" borderId="1" xfId="0" applyFont="1" applyFill="1" applyBorder="1"/>
    <xf numFmtId="2" fontId="4" fillId="25" borderId="1" xfId="0" applyNumberFormat="1" applyFont="1" applyFill="1" applyBorder="1"/>
    <xf numFmtId="0" fontId="6" fillId="26" borderId="2" xfId="0" applyFont="1" applyFill="1" applyBorder="1" applyAlignment="1">
      <alignment horizontal="left"/>
    </xf>
    <xf numFmtId="0" fontId="0" fillId="26" borderId="15" xfId="0" applyFill="1" applyBorder="1"/>
    <xf numFmtId="0" fontId="0" fillId="26" borderId="3" xfId="0" applyFill="1" applyBorder="1"/>
    <xf numFmtId="0" fontId="4" fillId="26" borderId="1" xfId="0" applyFont="1" applyFill="1" applyBorder="1"/>
    <xf numFmtId="2" fontId="4" fillId="26" borderId="1" xfId="0" applyNumberFormat="1" applyFont="1" applyFill="1" applyBorder="1"/>
    <xf numFmtId="0" fontId="6" fillId="27" borderId="2" xfId="0" applyFont="1" applyFill="1" applyBorder="1" applyAlignment="1">
      <alignment horizontal="left"/>
    </xf>
    <xf numFmtId="0" fontId="0" fillId="27" borderId="15" xfId="0" applyFill="1" applyBorder="1"/>
    <xf numFmtId="0" fontId="0" fillId="27" borderId="3" xfId="0" applyFill="1" applyBorder="1"/>
    <xf numFmtId="2" fontId="4" fillId="27" borderId="1" xfId="0" applyNumberFormat="1" applyFont="1" applyFill="1" applyBorder="1"/>
    <xf numFmtId="0" fontId="4" fillId="27" borderId="1" xfId="0" applyFont="1" applyFill="1" applyBorder="1"/>
    <xf numFmtId="0" fontId="16" fillId="28" borderId="2" xfId="0" applyFont="1" applyFill="1" applyBorder="1" applyAlignment="1">
      <alignment horizontal="left"/>
    </xf>
    <xf numFmtId="0" fontId="17" fillId="28" borderId="15" xfId="0" applyFont="1" applyFill="1" applyBorder="1"/>
    <xf numFmtId="0" fontId="17" fillId="28" borderId="3" xfId="0" applyFont="1" applyFill="1" applyBorder="1"/>
    <xf numFmtId="0" fontId="18" fillId="28" borderId="1" xfId="0" applyFont="1" applyFill="1" applyBorder="1"/>
    <xf numFmtId="4" fontId="18" fillId="28" borderId="1" xfId="0" applyNumberFormat="1" applyFont="1" applyFill="1" applyBorder="1"/>
    <xf numFmtId="2" fontId="18" fillId="28" borderId="1" xfId="0" applyNumberFormat="1" applyFont="1" applyFill="1" applyBorder="1"/>
    <xf numFmtId="0" fontId="8" fillId="0" borderId="0" xfId="0" applyFont="1" applyFill="1" applyBorder="1"/>
    <xf numFmtId="0" fontId="0" fillId="0" borderId="1" xfId="0" applyBorder="1"/>
    <xf numFmtId="0" fontId="22" fillId="0" borderId="1" xfId="0" applyFont="1" applyBorder="1" applyAlignment="1">
      <alignment horizontal="center"/>
    </xf>
    <xf numFmtId="2" fontId="0" fillId="0" borderId="1" xfId="0" applyNumberFormat="1" applyBorder="1"/>
    <xf numFmtId="0" fontId="19" fillId="11" borderId="0" xfId="0" applyFont="1" applyFill="1"/>
    <xf numFmtId="0" fontId="20" fillId="0" borderId="0" xfId="0" applyFont="1"/>
    <xf numFmtId="0" fontId="6" fillId="31" borderId="1" xfId="0" applyFont="1" applyFill="1" applyBorder="1" applyAlignment="1">
      <alignment horizontal="center"/>
    </xf>
    <xf numFmtId="0" fontId="6" fillId="31" borderId="2" xfId="0" applyFont="1" applyFill="1" applyBorder="1" applyAlignment="1">
      <alignment horizontal="center"/>
    </xf>
    <xf numFmtId="0" fontId="6" fillId="31" borderId="2" xfId="0" applyFont="1" applyFill="1" applyBorder="1" applyAlignment="1">
      <alignment horizontal="left"/>
    </xf>
    <xf numFmtId="2" fontId="6" fillId="31" borderId="1" xfId="0" applyNumberFormat="1" applyFont="1" applyFill="1" applyBorder="1" applyAlignment="1"/>
    <xf numFmtId="2" fontId="6" fillId="31" borderId="1" xfId="0" applyNumberFormat="1" applyFont="1" applyFill="1" applyBorder="1" applyAlignment="1">
      <alignment horizontal="right"/>
    </xf>
    <xf numFmtId="0" fontId="6" fillId="32" borderId="1" xfId="0" applyFont="1" applyFill="1" applyBorder="1" applyAlignment="1">
      <alignment horizontal="center"/>
    </xf>
    <xf numFmtId="0" fontId="6" fillId="32" borderId="2" xfId="0" applyFont="1" applyFill="1" applyBorder="1" applyAlignment="1">
      <alignment horizontal="center"/>
    </xf>
    <xf numFmtId="0" fontId="6" fillId="32" borderId="2" xfId="0" applyFont="1" applyFill="1" applyBorder="1" applyAlignment="1">
      <alignment horizontal="left"/>
    </xf>
    <xf numFmtId="2" fontId="6" fillId="32" borderId="1" xfId="0" applyNumberFormat="1" applyFont="1" applyFill="1" applyBorder="1" applyAlignment="1"/>
    <xf numFmtId="2" fontId="6" fillId="32" borderId="1" xfId="0" applyNumberFormat="1" applyFont="1" applyFill="1" applyBorder="1" applyAlignment="1">
      <alignment horizontal="right"/>
    </xf>
    <xf numFmtId="0" fontId="6" fillId="0" borderId="1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3" fontId="6" fillId="0" borderId="2" xfId="0" applyNumberFormat="1" applyFont="1" applyFill="1" applyBorder="1" applyAlignment="1">
      <alignment horizontal="left"/>
    </xf>
    <xf numFmtId="2" fontId="6" fillId="0" borderId="1" xfId="0" applyNumberFormat="1" applyFont="1" applyFill="1" applyBorder="1" applyAlignment="1"/>
    <xf numFmtId="2" fontId="6" fillId="0" borderId="1" xfId="0" applyNumberFormat="1" applyFont="1" applyFill="1" applyBorder="1" applyAlignment="1">
      <alignment horizontal="right"/>
    </xf>
    <xf numFmtId="0" fontId="9" fillId="0" borderId="1" xfId="0" applyFont="1" applyFill="1" applyBorder="1" applyAlignment="1">
      <alignment horizontal="center"/>
    </xf>
    <xf numFmtId="49" fontId="6" fillId="29" borderId="4" xfId="0" applyNumberFormat="1" applyFont="1" applyFill="1" applyBorder="1" applyAlignment="1">
      <alignment horizontal="center" vertical="center" wrapText="1"/>
    </xf>
    <xf numFmtId="49" fontId="6" fillId="29" borderId="11" xfId="0" applyNumberFormat="1" applyFont="1" applyFill="1" applyBorder="1" applyAlignment="1">
      <alignment horizontal="center" vertical="center" wrapText="1"/>
    </xf>
    <xf numFmtId="49" fontId="6" fillId="29" borderId="14" xfId="0" applyNumberFormat="1" applyFont="1" applyFill="1" applyBorder="1" applyAlignment="1">
      <alignment horizontal="center" vertical="center" wrapText="1"/>
    </xf>
    <xf numFmtId="0" fontId="6" fillId="14" borderId="2" xfId="0" applyFont="1" applyFill="1" applyBorder="1" applyAlignment="1">
      <alignment horizontal="left"/>
    </xf>
    <xf numFmtId="0" fontId="9" fillId="14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left"/>
    </xf>
    <xf numFmtId="2" fontId="8" fillId="0" borderId="1" xfId="0" applyNumberFormat="1" applyFont="1" applyFill="1" applyBorder="1" applyAlignment="1"/>
    <xf numFmtId="2" fontId="8" fillId="0" borderId="1" xfId="0" applyNumberFormat="1" applyFont="1" applyFill="1" applyBorder="1" applyAlignment="1">
      <alignment horizontal="right"/>
    </xf>
    <xf numFmtId="0" fontId="16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0" fontId="1" fillId="0" borderId="0" xfId="0" applyFont="1"/>
    <xf numFmtId="49" fontId="6" fillId="29" borderId="4" xfId="0" applyNumberFormat="1" applyFont="1" applyFill="1" applyBorder="1" applyAlignment="1">
      <alignment horizontal="center" vertical="center" wrapText="1"/>
    </xf>
    <xf numFmtId="49" fontId="6" fillId="29" borderId="11" xfId="0" applyNumberFormat="1" applyFont="1" applyFill="1" applyBorder="1" applyAlignment="1">
      <alignment horizontal="center" vertical="center" wrapText="1"/>
    </xf>
    <xf numFmtId="49" fontId="6" fillId="29" borderId="14" xfId="0" applyNumberFormat="1" applyFont="1" applyFill="1" applyBorder="1" applyAlignment="1">
      <alignment horizontal="center" vertical="center" wrapText="1"/>
    </xf>
    <xf numFmtId="0" fontId="6" fillId="11" borderId="3" xfId="0" applyFont="1" applyFill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6" fillId="33" borderId="1" xfId="0" applyFont="1" applyFill="1" applyBorder="1" applyAlignment="1">
      <alignment horizontal="center"/>
    </xf>
    <xf numFmtId="3" fontId="6" fillId="33" borderId="1" xfId="0" applyNumberFormat="1" applyFont="1" applyFill="1" applyBorder="1" applyAlignment="1">
      <alignment horizontal="left"/>
    </xf>
    <xf numFmtId="2" fontId="6" fillId="33" borderId="1" xfId="0" applyNumberFormat="1" applyFont="1" applyFill="1" applyBorder="1" applyAlignment="1">
      <alignment horizontal="right"/>
    </xf>
    <xf numFmtId="2" fontId="6" fillId="34" borderId="1" xfId="0" applyNumberFormat="1" applyFont="1" applyFill="1" applyBorder="1" applyAlignment="1">
      <alignment horizontal="right"/>
    </xf>
    <xf numFmtId="0" fontId="6" fillId="9" borderId="2" xfId="0" applyFont="1" applyFill="1" applyBorder="1" applyAlignment="1">
      <alignment horizontal="left"/>
    </xf>
    <xf numFmtId="0" fontId="6" fillId="9" borderId="3" xfId="0" applyFont="1" applyFill="1" applyBorder="1" applyAlignment="1">
      <alignment horizontal="left"/>
    </xf>
    <xf numFmtId="0" fontId="6" fillId="9" borderId="5" xfId="0" applyFont="1" applyFill="1" applyBorder="1" applyAlignment="1">
      <alignment horizontal="left"/>
    </xf>
    <xf numFmtId="0" fontId="6" fillId="29" borderId="6" xfId="0" applyFont="1" applyFill="1" applyBorder="1" applyAlignment="1">
      <alignment horizontal="center"/>
    </xf>
    <xf numFmtId="0" fontId="6" fillId="29" borderId="9" xfId="0" applyFont="1" applyFill="1" applyBorder="1" applyAlignment="1">
      <alignment horizontal="center"/>
    </xf>
    <xf numFmtId="0" fontId="6" fillId="29" borderId="12" xfId="0" applyFont="1" applyFill="1" applyBorder="1" applyAlignment="1">
      <alignment horizontal="center"/>
    </xf>
    <xf numFmtId="0" fontId="6" fillId="29" borderId="7" xfId="0" applyFont="1" applyFill="1" applyBorder="1" applyAlignment="1">
      <alignment horizontal="center"/>
    </xf>
    <xf numFmtId="0" fontId="6" fillId="29" borderId="0" xfId="0" applyFont="1" applyFill="1" applyBorder="1" applyAlignment="1">
      <alignment horizontal="center"/>
    </xf>
    <xf numFmtId="0" fontId="6" fillId="29" borderId="13" xfId="0" applyFont="1" applyFill="1" applyBorder="1" applyAlignment="1">
      <alignment horizontal="center"/>
    </xf>
    <xf numFmtId="49" fontId="6" fillId="29" borderId="7" xfId="0" applyNumberFormat="1" applyFont="1" applyFill="1" applyBorder="1" applyAlignment="1">
      <alignment horizontal="center" vertical="center" wrapText="1"/>
    </xf>
    <xf numFmtId="49" fontId="6" fillId="29" borderId="0" xfId="0" applyNumberFormat="1" applyFont="1" applyFill="1" applyBorder="1" applyAlignment="1">
      <alignment horizontal="center" vertical="center" wrapText="1"/>
    </xf>
    <xf numFmtId="49" fontId="6" fillId="29" borderId="13" xfId="0" applyNumberFormat="1" applyFont="1" applyFill="1" applyBorder="1" applyAlignment="1">
      <alignment horizontal="center" vertical="center" wrapText="1"/>
    </xf>
    <xf numFmtId="0" fontId="6" fillId="29" borderId="8" xfId="0" applyFont="1" applyFill="1" applyBorder="1" applyAlignment="1">
      <alignment horizontal="center"/>
    </xf>
    <xf numFmtId="0" fontId="6" fillId="29" borderId="10" xfId="0" applyFont="1" applyFill="1" applyBorder="1" applyAlignment="1">
      <alignment horizontal="center"/>
    </xf>
    <xf numFmtId="0" fontId="6" fillId="29" borderId="5" xfId="0" applyFont="1" applyFill="1" applyBorder="1" applyAlignment="1">
      <alignment horizontal="center"/>
    </xf>
    <xf numFmtId="49" fontId="6" fillId="29" borderId="4" xfId="0" applyNumberFormat="1" applyFont="1" applyFill="1" applyBorder="1" applyAlignment="1">
      <alignment horizontal="center" vertical="center" wrapText="1"/>
    </xf>
    <xf numFmtId="0" fontId="0" fillId="30" borderId="11" xfId="0" applyFill="1" applyBorder="1" applyAlignment="1">
      <alignment horizontal="center" vertical="center" wrapText="1"/>
    </xf>
    <xf numFmtId="0" fontId="0" fillId="30" borderId="14" xfId="0" applyFill="1" applyBorder="1" applyAlignment="1">
      <alignment horizontal="center" vertical="center" wrapText="1"/>
    </xf>
    <xf numFmtId="49" fontId="6" fillId="29" borderId="11" xfId="0" applyNumberFormat="1" applyFont="1" applyFill="1" applyBorder="1" applyAlignment="1">
      <alignment horizontal="center" vertical="center" wrapText="1"/>
    </xf>
    <xf numFmtId="49" fontId="6" fillId="29" borderId="14" xfId="0" applyNumberFormat="1" applyFont="1" applyFill="1" applyBorder="1" applyAlignment="1">
      <alignment horizontal="center" vertical="center" wrapText="1"/>
    </xf>
    <xf numFmtId="49" fontId="21" fillId="29" borderId="4" xfId="0" applyNumberFormat="1" applyFont="1" applyFill="1" applyBorder="1" applyAlignment="1">
      <alignment horizontal="center" vertical="center" wrapText="1"/>
    </xf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FF5050"/>
      <color rgb="FFFF3399"/>
      <color rgb="FFCCECFF"/>
      <color rgb="FFCC66FF"/>
      <color rgb="FFFFCCFF"/>
      <color rgb="FFC0C0C0"/>
      <color rgb="FFDDDDDD"/>
      <color rgb="FFCCFF33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8"/>
  <sheetViews>
    <sheetView showRowColHeaders="0" zoomScale="120" zoomScaleNormal="120" workbookViewId="0">
      <selection activeCell="A116" sqref="A116"/>
    </sheetView>
  </sheetViews>
  <sheetFormatPr defaultRowHeight="15.75" x14ac:dyDescent="0.25"/>
  <cols>
    <col min="1" max="1" width="50.75" customWidth="1"/>
    <col min="3" max="4" width="10.75" customWidth="1"/>
    <col min="5" max="5" width="12" customWidth="1"/>
    <col min="6" max="6" width="12.125" customWidth="1"/>
    <col min="7" max="7" width="10.75" customWidth="1"/>
    <col min="8" max="9" width="11.25" customWidth="1"/>
  </cols>
  <sheetData>
    <row r="1" spans="1:9" ht="27.75" x14ac:dyDescent="0.4">
      <c r="A1" s="1" t="s">
        <v>519</v>
      </c>
      <c r="B1" s="2"/>
      <c r="C1" s="3"/>
      <c r="D1" s="3"/>
      <c r="E1" s="4"/>
      <c r="F1" s="5"/>
    </row>
    <row r="2" spans="1:9" ht="28.5" thickBot="1" x14ac:dyDescent="0.45">
      <c r="A2" s="4"/>
      <c r="B2" s="6"/>
      <c r="C2" s="4"/>
      <c r="D2" s="4"/>
      <c r="E2" s="1"/>
      <c r="F2" s="7"/>
      <c r="G2" s="3"/>
      <c r="H2" s="4"/>
      <c r="I2" s="5"/>
    </row>
    <row r="3" spans="1:9" ht="45" thickTop="1" thickBot="1" x14ac:dyDescent="0.3">
      <c r="A3" s="8" t="s">
        <v>0</v>
      </c>
      <c r="B3" s="8" t="s">
        <v>1</v>
      </c>
      <c r="C3" s="9" t="s">
        <v>422</v>
      </c>
      <c r="D3" s="9" t="s">
        <v>520</v>
      </c>
      <c r="E3" s="9" t="s">
        <v>521</v>
      </c>
      <c r="F3" s="9" t="s">
        <v>522</v>
      </c>
      <c r="G3" s="9" t="s">
        <v>394</v>
      </c>
      <c r="H3" s="9" t="s">
        <v>425</v>
      </c>
      <c r="I3" s="9" t="s">
        <v>523</v>
      </c>
    </row>
    <row r="4" spans="1:9" ht="17.25" thickTop="1" thickBot="1" x14ac:dyDescent="0.3">
      <c r="A4" s="10" t="s">
        <v>3</v>
      </c>
      <c r="B4" s="11">
        <v>41</v>
      </c>
      <c r="C4" s="12">
        <f t="shared" ref="C4:I4" si="0">C5+C26+C83</f>
        <v>110549.05</v>
      </c>
      <c r="D4" s="12">
        <f t="shared" si="0"/>
        <v>134754.6</v>
      </c>
      <c r="E4" s="12">
        <f t="shared" si="0"/>
        <v>133605</v>
      </c>
      <c r="F4" s="12">
        <f t="shared" si="0"/>
        <v>140100</v>
      </c>
      <c r="G4" s="12">
        <f t="shared" si="0"/>
        <v>131650</v>
      </c>
      <c r="H4" s="12">
        <f t="shared" si="0"/>
        <v>133650</v>
      </c>
      <c r="I4" s="12">
        <f t="shared" si="0"/>
        <v>135650</v>
      </c>
    </row>
    <row r="5" spans="1:9" ht="17.25" thickTop="1" thickBot="1" x14ac:dyDescent="0.3">
      <c r="A5" s="13" t="s">
        <v>4</v>
      </c>
      <c r="B5" s="14">
        <v>41</v>
      </c>
      <c r="C5" s="15">
        <f t="shared" ref="C5:I5" si="1">C6+C8+C16</f>
        <v>99485.33</v>
      </c>
      <c r="D5" s="15">
        <f t="shared" si="1"/>
        <v>105569.40000000001</v>
      </c>
      <c r="E5" s="15">
        <f t="shared" si="1"/>
        <v>105060</v>
      </c>
      <c r="F5" s="15">
        <f t="shared" si="1"/>
        <v>105060</v>
      </c>
      <c r="G5" s="15">
        <f t="shared" si="1"/>
        <v>111397</v>
      </c>
      <c r="H5" s="15">
        <f t="shared" si="1"/>
        <v>113397</v>
      </c>
      <c r="I5" s="15">
        <f t="shared" si="1"/>
        <v>115397</v>
      </c>
    </row>
    <row r="6" spans="1:9" ht="17.25" thickTop="1" thickBot="1" x14ac:dyDescent="0.3">
      <c r="A6" s="16" t="s">
        <v>5</v>
      </c>
      <c r="B6" s="17">
        <v>41</v>
      </c>
      <c r="C6" s="18">
        <v>81774.649999999994</v>
      </c>
      <c r="D6" s="18">
        <v>86361.11</v>
      </c>
      <c r="E6" s="18">
        <v>85000</v>
      </c>
      <c r="F6" s="18">
        <v>85000</v>
      </c>
      <c r="G6" s="18">
        <v>87817</v>
      </c>
      <c r="H6" s="18">
        <v>89817</v>
      </c>
      <c r="I6" s="18">
        <v>91817</v>
      </c>
    </row>
    <row r="7" spans="1:9" ht="17.25" thickTop="1" thickBot="1" x14ac:dyDescent="0.3">
      <c r="A7" s="19" t="s">
        <v>6</v>
      </c>
      <c r="B7" s="20">
        <v>41</v>
      </c>
      <c r="C7" s="21">
        <v>81774.649999999994</v>
      </c>
      <c r="D7" s="21">
        <v>86361.11</v>
      </c>
      <c r="E7" s="21">
        <v>85000</v>
      </c>
      <c r="F7" s="21">
        <v>85000</v>
      </c>
      <c r="G7" s="21">
        <v>87817</v>
      </c>
      <c r="H7" s="21">
        <v>89817</v>
      </c>
      <c r="I7" s="21">
        <v>91817</v>
      </c>
    </row>
    <row r="8" spans="1:9" ht="17.25" thickTop="1" thickBot="1" x14ac:dyDescent="0.3">
      <c r="A8" s="22" t="s">
        <v>7</v>
      </c>
      <c r="B8" s="17">
        <v>41</v>
      </c>
      <c r="C8" s="18">
        <f>C9+C12+C15</f>
        <v>11720.02</v>
      </c>
      <c r="D8" s="18">
        <f>D9+D12+D15</f>
        <v>11768.630000000001</v>
      </c>
      <c r="E8" s="18">
        <v>11910</v>
      </c>
      <c r="F8" s="18">
        <v>11910</v>
      </c>
      <c r="G8" s="18">
        <f>G9+G12+G15</f>
        <v>12910</v>
      </c>
      <c r="H8" s="18">
        <f>H9+H12+H15</f>
        <v>12910</v>
      </c>
      <c r="I8" s="18">
        <f>I9+I12+I15</f>
        <v>12910</v>
      </c>
    </row>
    <row r="9" spans="1:9" ht="17.25" thickTop="1" thickBot="1" x14ac:dyDescent="0.3">
      <c r="A9" s="19" t="s">
        <v>8</v>
      </c>
      <c r="B9" s="20">
        <v>41</v>
      </c>
      <c r="C9" s="23">
        <v>9223.49</v>
      </c>
      <c r="D9" s="23">
        <v>9270.58</v>
      </c>
      <c r="E9" s="23">
        <v>9400</v>
      </c>
      <c r="F9" s="23">
        <v>9400</v>
      </c>
      <c r="G9" s="23">
        <v>10200</v>
      </c>
      <c r="H9" s="23">
        <v>10200</v>
      </c>
      <c r="I9" s="23">
        <v>10200</v>
      </c>
    </row>
    <row r="10" spans="1:9" ht="17.25" thickTop="1" thickBot="1" x14ac:dyDescent="0.3">
      <c r="A10" s="24" t="s">
        <v>9</v>
      </c>
      <c r="B10" s="25">
        <v>41</v>
      </c>
      <c r="C10" s="21">
        <v>8037.88</v>
      </c>
      <c r="D10" s="21">
        <v>7976.16</v>
      </c>
      <c r="E10" s="21">
        <v>8100</v>
      </c>
      <c r="F10" s="21">
        <v>8100</v>
      </c>
      <c r="G10" s="21">
        <v>8500</v>
      </c>
      <c r="H10" s="21">
        <v>8500</v>
      </c>
      <c r="I10" s="21">
        <v>8500</v>
      </c>
    </row>
    <row r="11" spans="1:9" ht="17.25" thickTop="1" thickBot="1" x14ac:dyDescent="0.3">
      <c r="A11" s="24" t="s">
        <v>10</v>
      </c>
      <c r="B11" s="25">
        <v>41</v>
      </c>
      <c r="C11" s="21">
        <v>1185.6099999999999</v>
      </c>
      <c r="D11" s="21">
        <v>1294.42</v>
      </c>
      <c r="E11" s="21">
        <v>1300</v>
      </c>
      <c r="F11" s="21">
        <v>1300</v>
      </c>
      <c r="G11" s="21">
        <v>1700</v>
      </c>
      <c r="H11" s="21">
        <v>1700</v>
      </c>
      <c r="I11" s="21">
        <v>1700</v>
      </c>
    </row>
    <row r="12" spans="1:9" ht="17.25" thickTop="1" thickBot="1" x14ac:dyDescent="0.3">
      <c r="A12" s="19" t="s">
        <v>11</v>
      </c>
      <c r="B12" s="20">
        <v>41</v>
      </c>
      <c r="C12" s="23">
        <v>2485.35</v>
      </c>
      <c r="D12" s="23">
        <v>2486.87</v>
      </c>
      <c r="E12" s="23">
        <v>2500</v>
      </c>
      <c r="F12" s="23">
        <v>2500</v>
      </c>
      <c r="G12" s="23">
        <v>2700</v>
      </c>
      <c r="H12" s="23">
        <v>2700</v>
      </c>
      <c r="I12" s="23">
        <v>2700</v>
      </c>
    </row>
    <row r="13" spans="1:9" ht="17.25" thickTop="1" thickBot="1" x14ac:dyDescent="0.3">
      <c r="A13" s="24" t="s">
        <v>12</v>
      </c>
      <c r="B13" s="25">
        <v>41</v>
      </c>
      <c r="C13" s="21">
        <v>588.55999999999995</v>
      </c>
      <c r="D13" s="21">
        <v>588.22</v>
      </c>
      <c r="E13" s="21">
        <v>600</v>
      </c>
      <c r="F13" s="21">
        <v>600</v>
      </c>
      <c r="G13" s="21">
        <v>800</v>
      </c>
      <c r="H13" s="21">
        <v>800</v>
      </c>
      <c r="I13" s="21">
        <v>800</v>
      </c>
    </row>
    <row r="14" spans="1:9" ht="17.25" thickTop="1" thickBot="1" x14ac:dyDescent="0.3">
      <c r="A14" s="24" t="s">
        <v>13</v>
      </c>
      <c r="B14" s="25">
        <v>41</v>
      </c>
      <c r="C14" s="21">
        <v>1896.79</v>
      </c>
      <c r="D14" s="21">
        <v>1898.65</v>
      </c>
      <c r="E14" s="21">
        <v>1900</v>
      </c>
      <c r="F14" s="21">
        <v>1900</v>
      </c>
      <c r="G14" s="21">
        <v>1900</v>
      </c>
      <c r="H14" s="21">
        <v>1900</v>
      </c>
      <c r="I14" s="21">
        <v>1900</v>
      </c>
    </row>
    <row r="15" spans="1:9" ht="17.25" thickTop="1" thickBot="1" x14ac:dyDescent="0.3">
      <c r="A15" s="19" t="s">
        <v>14</v>
      </c>
      <c r="B15" s="20">
        <v>41</v>
      </c>
      <c r="C15" s="23">
        <v>11.18</v>
      </c>
      <c r="D15" s="23">
        <v>11.18</v>
      </c>
      <c r="E15" s="23">
        <v>10</v>
      </c>
      <c r="F15" s="23">
        <v>10</v>
      </c>
      <c r="G15" s="23">
        <v>10</v>
      </c>
      <c r="H15" s="23">
        <v>10</v>
      </c>
      <c r="I15" s="23">
        <v>10</v>
      </c>
    </row>
    <row r="16" spans="1:9" ht="17.25" thickTop="1" thickBot="1" x14ac:dyDescent="0.3">
      <c r="A16" s="16" t="s">
        <v>15</v>
      </c>
      <c r="B16" s="17">
        <v>41</v>
      </c>
      <c r="C16" s="18">
        <v>5990.66</v>
      </c>
      <c r="D16" s="18">
        <v>7439.66</v>
      </c>
      <c r="E16" s="18">
        <v>8150</v>
      </c>
      <c r="F16" s="18">
        <v>8150</v>
      </c>
      <c r="G16" s="18">
        <v>10670</v>
      </c>
      <c r="H16" s="18">
        <v>10670</v>
      </c>
      <c r="I16" s="18">
        <v>10670</v>
      </c>
    </row>
    <row r="17" spans="1:9" ht="17.25" thickTop="1" thickBot="1" x14ac:dyDescent="0.3">
      <c r="A17" s="26" t="s">
        <v>16</v>
      </c>
      <c r="B17" s="27">
        <v>41</v>
      </c>
      <c r="C17" s="28">
        <f>C18+C21+C22+C23</f>
        <v>5990.66</v>
      </c>
      <c r="D17" s="28">
        <f>D18+D21+D22+D23</f>
        <v>7439.66</v>
      </c>
      <c r="E17" s="28">
        <v>8150</v>
      </c>
      <c r="F17" s="28">
        <v>8150</v>
      </c>
      <c r="G17" s="28">
        <f>G18+G21+G22+G23</f>
        <v>10670</v>
      </c>
      <c r="H17" s="28">
        <f>H18+H21+H22+H23</f>
        <v>10670</v>
      </c>
      <c r="I17" s="28">
        <f>I18+I21+I22+I23</f>
        <v>10670</v>
      </c>
    </row>
    <row r="18" spans="1:9" ht="17.25" thickTop="1" thickBot="1" x14ac:dyDescent="0.3">
      <c r="A18" s="19" t="s">
        <v>17</v>
      </c>
      <c r="B18" s="20">
        <v>41</v>
      </c>
      <c r="C18" s="23">
        <v>180</v>
      </c>
      <c r="D18" s="23">
        <v>168</v>
      </c>
      <c r="E18" s="23">
        <v>190</v>
      </c>
      <c r="F18" s="23">
        <v>190</v>
      </c>
      <c r="G18" s="23">
        <v>190</v>
      </c>
      <c r="H18" s="23">
        <v>190</v>
      </c>
      <c r="I18" s="23">
        <v>190</v>
      </c>
    </row>
    <row r="19" spans="1:9" ht="17.25" thickTop="1" thickBot="1" x14ac:dyDescent="0.3">
      <c r="A19" s="24" t="s">
        <v>18</v>
      </c>
      <c r="B19" s="25">
        <v>41</v>
      </c>
      <c r="C19" s="21">
        <v>0</v>
      </c>
      <c r="D19" s="21">
        <v>0</v>
      </c>
      <c r="E19" s="21">
        <v>10</v>
      </c>
      <c r="F19" s="21">
        <v>10</v>
      </c>
      <c r="G19" s="21">
        <v>10</v>
      </c>
      <c r="H19" s="21">
        <v>10</v>
      </c>
      <c r="I19" s="21">
        <v>10</v>
      </c>
    </row>
    <row r="20" spans="1:9" ht="17.25" thickTop="1" thickBot="1" x14ac:dyDescent="0.3">
      <c r="A20" s="24" t="s">
        <v>19</v>
      </c>
      <c r="B20" s="25">
        <v>41</v>
      </c>
      <c r="C20" s="21">
        <v>180</v>
      </c>
      <c r="D20" s="21">
        <v>168</v>
      </c>
      <c r="E20" s="21">
        <v>180</v>
      </c>
      <c r="F20" s="21">
        <v>180</v>
      </c>
      <c r="G20" s="21">
        <v>180</v>
      </c>
      <c r="H20" s="21">
        <v>180</v>
      </c>
      <c r="I20" s="21">
        <v>180</v>
      </c>
    </row>
    <row r="21" spans="1:9" ht="17.25" thickTop="1" thickBot="1" x14ac:dyDescent="0.3">
      <c r="A21" s="19" t="s">
        <v>20</v>
      </c>
      <c r="B21" s="20">
        <v>41</v>
      </c>
      <c r="C21" s="23">
        <v>67</v>
      </c>
      <c r="D21" s="23">
        <v>67</v>
      </c>
      <c r="E21" s="23">
        <v>70</v>
      </c>
      <c r="F21" s="23">
        <v>70</v>
      </c>
      <c r="G21" s="23">
        <v>70</v>
      </c>
      <c r="H21" s="23">
        <v>70</v>
      </c>
      <c r="I21" s="23">
        <v>70</v>
      </c>
    </row>
    <row r="22" spans="1:9" ht="17.25" thickTop="1" thickBot="1" x14ac:dyDescent="0.3">
      <c r="A22" s="19" t="s">
        <v>21</v>
      </c>
      <c r="B22" s="20">
        <v>41</v>
      </c>
      <c r="C22" s="23">
        <v>76.66</v>
      </c>
      <c r="D22" s="23">
        <v>76.66</v>
      </c>
      <c r="E22" s="23">
        <v>200</v>
      </c>
      <c r="F22" s="23">
        <v>200</v>
      </c>
      <c r="G22" s="23">
        <v>100</v>
      </c>
      <c r="H22" s="23">
        <v>100</v>
      </c>
      <c r="I22" s="23">
        <v>100</v>
      </c>
    </row>
    <row r="23" spans="1:9" ht="17.25" thickTop="1" thickBot="1" x14ac:dyDescent="0.3">
      <c r="A23" s="29" t="s">
        <v>22</v>
      </c>
      <c r="B23" s="30">
        <v>41</v>
      </c>
      <c r="C23" s="23">
        <v>5667</v>
      </c>
      <c r="D23" s="23">
        <v>7128</v>
      </c>
      <c r="E23" s="23">
        <v>7690</v>
      </c>
      <c r="F23" s="23">
        <v>7690</v>
      </c>
      <c r="G23" s="23">
        <v>10310</v>
      </c>
      <c r="H23" s="23">
        <v>10310</v>
      </c>
      <c r="I23" s="23">
        <v>10310</v>
      </c>
    </row>
    <row r="24" spans="1:9" ht="17.25" thickTop="1" thickBot="1" x14ac:dyDescent="0.3">
      <c r="A24" s="24" t="s">
        <v>23</v>
      </c>
      <c r="B24" s="25">
        <v>41</v>
      </c>
      <c r="C24" s="21">
        <v>618</v>
      </c>
      <c r="D24" s="21">
        <v>864</v>
      </c>
      <c r="E24" s="21">
        <v>900</v>
      </c>
      <c r="F24" s="21">
        <v>900</v>
      </c>
      <c r="G24" s="21">
        <v>1160</v>
      </c>
      <c r="H24" s="21">
        <v>1160</v>
      </c>
      <c r="I24" s="21">
        <v>1160</v>
      </c>
    </row>
    <row r="25" spans="1:9" ht="17.25" thickTop="1" thickBot="1" x14ac:dyDescent="0.3">
      <c r="A25" s="24" t="s">
        <v>24</v>
      </c>
      <c r="B25" s="25">
        <v>41</v>
      </c>
      <c r="C25" s="21">
        <v>5049</v>
      </c>
      <c r="D25" s="21">
        <v>6264</v>
      </c>
      <c r="E25" s="21">
        <v>6790</v>
      </c>
      <c r="F25" s="21">
        <v>6790</v>
      </c>
      <c r="G25" s="21">
        <v>9150</v>
      </c>
      <c r="H25" s="21">
        <v>9150</v>
      </c>
      <c r="I25" s="21">
        <v>9150</v>
      </c>
    </row>
    <row r="26" spans="1:9" ht="17.25" thickTop="1" thickBot="1" x14ac:dyDescent="0.3">
      <c r="A26" s="31" t="s">
        <v>25</v>
      </c>
      <c r="B26" s="14">
        <v>41</v>
      </c>
      <c r="C26" s="15">
        <f t="shared" ref="C26:I26" si="2">C27+C41+C73+C77</f>
        <v>7430.63</v>
      </c>
      <c r="D26" s="15">
        <f t="shared" si="2"/>
        <v>9589.7500000000018</v>
      </c>
      <c r="E26" s="15">
        <f t="shared" si="2"/>
        <v>19900</v>
      </c>
      <c r="F26" s="15">
        <f t="shared" si="2"/>
        <v>22620</v>
      </c>
      <c r="G26" s="15">
        <f t="shared" si="2"/>
        <v>19153</v>
      </c>
      <c r="H26" s="15">
        <f t="shared" si="2"/>
        <v>19153</v>
      </c>
      <c r="I26" s="15">
        <f t="shared" si="2"/>
        <v>19153</v>
      </c>
    </row>
    <row r="27" spans="1:9" ht="17.25" thickTop="1" thickBot="1" x14ac:dyDescent="0.3">
      <c r="A27" s="32" t="s">
        <v>26</v>
      </c>
      <c r="B27" s="33">
        <v>41</v>
      </c>
      <c r="C27" s="34">
        <v>5584.26</v>
      </c>
      <c r="D27" s="34">
        <v>8004.63</v>
      </c>
      <c r="E27" s="34">
        <v>7060</v>
      </c>
      <c r="F27" s="34">
        <v>8080</v>
      </c>
      <c r="G27" s="34">
        <v>8020</v>
      </c>
      <c r="H27" s="34">
        <v>8020</v>
      </c>
      <c r="I27" s="34">
        <v>8020</v>
      </c>
    </row>
    <row r="28" spans="1:9" ht="17.25" thickTop="1" thickBot="1" x14ac:dyDescent="0.3">
      <c r="A28" s="35" t="s">
        <v>27</v>
      </c>
      <c r="B28" s="36">
        <v>41</v>
      </c>
      <c r="C28" s="37">
        <f t="shared" ref="C28:I28" si="3">C29+C33+C39</f>
        <v>5584.26</v>
      </c>
      <c r="D28" s="37">
        <f t="shared" si="3"/>
        <v>8004.63</v>
      </c>
      <c r="E28" s="37">
        <f t="shared" si="3"/>
        <v>7060</v>
      </c>
      <c r="F28" s="37">
        <f t="shared" si="3"/>
        <v>8080</v>
      </c>
      <c r="G28" s="37">
        <f t="shared" si="3"/>
        <v>8020</v>
      </c>
      <c r="H28" s="37">
        <f t="shared" si="3"/>
        <v>8020</v>
      </c>
      <c r="I28" s="37">
        <f t="shared" si="3"/>
        <v>8020</v>
      </c>
    </row>
    <row r="29" spans="1:9" ht="17.25" thickTop="1" thickBot="1" x14ac:dyDescent="0.3">
      <c r="A29" s="19" t="s">
        <v>28</v>
      </c>
      <c r="B29" s="20">
        <v>41</v>
      </c>
      <c r="C29" s="23">
        <v>2806.46</v>
      </c>
      <c r="D29" s="23">
        <v>5714.63</v>
      </c>
      <c r="E29" s="23">
        <v>2760</v>
      </c>
      <c r="F29" s="23">
        <v>4260</v>
      </c>
      <c r="G29" s="23">
        <v>4310</v>
      </c>
      <c r="H29" s="23">
        <v>4310</v>
      </c>
      <c r="I29" s="23">
        <v>4310</v>
      </c>
    </row>
    <row r="30" spans="1:9" ht="17.25" thickTop="1" thickBot="1" x14ac:dyDescent="0.3">
      <c r="A30" s="24" t="s">
        <v>29</v>
      </c>
      <c r="B30" s="25">
        <v>41</v>
      </c>
      <c r="C30" s="21">
        <v>2700</v>
      </c>
      <c r="D30" s="21">
        <v>5637.15</v>
      </c>
      <c r="E30" s="21">
        <v>2700</v>
      </c>
      <c r="F30" s="21">
        <v>4200</v>
      </c>
      <c r="G30" s="21">
        <v>4200</v>
      </c>
      <c r="H30" s="21">
        <v>4200</v>
      </c>
      <c r="I30" s="21">
        <v>4200</v>
      </c>
    </row>
    <row r="31" spans="1:9" ht="17.25" thickTop="1" thickBot="1" x14ac:dyDescent="0.3">
      <c r="A31" s="24" t="s">
        <v>30</v>
      </c>
      <c r="B31" s="25">
        <v>41</v>
      </c>
      <c r="C31" s="21">
        <v>100.93</v>
      </c>
      <c r="D31" s="21">
        <v>71.95</v>
      </c>
      <c r="E31" s="21">
        <v>50</v>
      </c>
      <c r="F31" s="21">
        <v>50</v>
      </c>
      <c r="G31" s="21">
        <v>100</v>
      </c>
      <c r="H31" s="21">
        <v>100</v>
      </c>
      <c r="I31" s="21">
        <v>100</v>
      </c>
    </row>
    <row r="32" spans="1:9" ht="17.25" thickTop="1" thickBot="1" x14ac:dyDescent="0.3">
      <c r="A32" s="24" t="s">
        <v>31</v>
      </c>
      <c r="B32" s="25">
        <v>41</v>
      </c>
      <c r="C32" s="21">
        <v>5.53</v>
      </c>
      <c r="D32" s="21">
        <v>5.53</v>
      </c>
      <c r="E32" s="21">
        <v>10</v>
      </c>
      <c r="F32" s="21">
        <v>10</v>
      </c>
      <c r="G32" s="21">
        <v>10</v>
      </c>
      <c r="H32" s="21">
        <v>10</v>
      </c>
      <c r="I32" s="21">
        <v>10</v>
      </c>
    </row>
    <row r="33" spans="1:9" ht="17.25" thickTop="1" thickBot="1" x14ac:dyDescent="0.3">
      <c r="A33" s="19" t="s">
        <v>32</v>
      </c>
      <c r="B33" s="20">
        <v>41</v>
      </c>
      <c r="C33" s="23">
        <v>2777.8</v>
      </c>
      <c r="D33" s="23">
        <v>2290</v>
      </c>
      <c r="E33" s="23">
        <f>E34+E35+E36+E37+E38</f>
        <v>4250</v>
      </c>
      <c r="F33" s="23">
        <v>3770</v>
      </c>
      <c r="G33" s="23">
        <v>3660</v>
      </c>
      <c r="H33" s="23">
        <v>3660</v>
      </c>
      <c r="I33" s="23">
        <v>3660</v>
      </c>
    </row>
    <row r="34" spans="1:9" ht="17.25" thickTop="1" thickBot="1" x14ac:dyDescent="0.3">
      <c r="A34" s="24" t="s">
        <v>383</v>
      </c>
      <c r="B34" s="25">
        <v>41</v>
      </c>
      <c r="C34" s="21">
        <v>2160</v>
      </c>
      <c r="D34" s="21">
        <v>2160</v>
      </c>
      <c r="E34" s="21">
        <v>2160</v>
      </c>
      <c r="F34" s="21">
        <v>2160</v>
      </c>
      <c r="G34" s="21">
        <v>2160</v>
      </c>
      <c r="H34" s="21">
        <v>2160</v>
      </c>
      <c r="I34" s="21">
        <v>2160</v>
      </c>
    </row>
    <row r="35" spans="1:9" ht="17.25" thickTop="1" thickBot="1" x14ac:dyDescent="0.3">
      <c r="A35" s="24" t="s">
        <v>33</v>
      </c>
      <c r="B35" s="25">
        <v>41</v>
      </c>
      <c r="C35" s="21">
        <v>547.79999999999995</v>
      </c>
      <c r="D35" s="21">
        <v>0</v>
      </c>
      <c r="E35" s="21">
        <v>500</v>
      </c>
      <c r="F35" s="21">
        <v>500</v>
      </c>
      <c r="G35" s="21">
        <v>500</v>
      </c>
      <c r="H35" s="21">
        <v>500</v>
      </c>
      <c r="I35" s="21">
        <v>500</v>
      </c>
    </row>
    <row r="36" spans="1:9" ht="17.25" thickTop="1" thickBot="1" x14ac:dyDescent="0.3">
      <c r="A36" s="24" t="s">
        <v>34</v>
      </c>
      <c r="B36" s="25">
        <v>41</v>
      </c>
      <c r="C36" s="21">
        <v>0</v>
      </c>
      <c r="D36" s="21">
        <v>0</v>
      </c>
      <c r="E36" s="21">
        <v>700</v>
      </c>
      <c r="F36" s="21">
        <v>220</v>
      </c>
      <c r="G36" s="21">
        <v>100</v>
      </c>
      <c r="H36" s="21">
        <v>100</v>
      </c>
      <c r="I36" s="21">
        <v>100</v>
      </c>
    </row>
    <row r="37" spans="1:9" ht="17.25" thickTop="1" thickBot="1" x14ac:dyDescent="0.3">
      <c r="A37" s="24" t="s">
        <v>35</v>
      </c>
      <c r="B37" s="25">
        <v>41</v>
      </c>
      <c r="C37" s="21">
        <v>0</v>
      </c>
      <c r="D37" s="21">
        <v>0</v>
      </c>
      <c r="E37" s="21">
        <v>100</v>
      </c>
      <c r="F37" s="21">
        <v>100</v>
      </c>
      <c r="G37" s="21">
        <v>100</v>
      </c>
      <c r="H37" s="21">
        <v>100</v>
      </c>
      <c r="I37" s="21">
        <v>100</v>
      </c>
    </row>
    <row r="38" spans="1:9" ht="17.25" thickTop="1" thickBot="1" x14ac:dyDescent="0.3">
      <c r="A38" s="24" t="s">
        <v>36</v>
      </c>
      <c r="B38" s="25">
        <v>41</v>
      </c>
      <c r="C38" s="21">
        <v>70</v>
      </c>
      <c r="D38" s="21">
        <v>130</v>
      </c>
      <c r="E38" s="21">
        <v>790</v>
      </c>
      <c r="F38" s="21">
        <v>790</v>
      </c>
      <c r="G38" s="21">
        <v>800</v>
      </c>
      <c r="H38" s="21">
        <v>800</v>
      </c>
      <c r="I38" s="21">
        <v>800</v>
      </c>
    </row>
    <row r="39" spans="1:9" ht="17.25" thickTop="1" thickBot="1" x14ac:dyDescent="0.3">
      <c r="A39" s="38" t="s">
        <v>37</v>
      </c>
      <c r="B39" s="39">
        <v>41</v>
      </c>
      <c r="C39" s="40">
        <v>0</v>
      </c>
      <c r="D39" s="40">
        <v>0</v>
      </c>
      <c r="E39" s="40">
        <v>50</v>
      </c>
      <c r="F39" s="40">
        <v>50</v>
      </c>
      <c r="G39" s="40">
        <v>50</v>
      </c>
      <c r="H39" s="40">
        <v>50</v>
      </c>
      <c r="I39" s="40">
        <v>50</v>
      </c>
    </row>
    <row r="40" spans="1:9" ht="17.25" thickTop="1" thickBot="1" x14ac:dyDescent="0.3">
      <c r="A40" s="24" t="s">
        <v>38</v>
      </c>
      <c r="B40" s="25">
        <v>41</v>
      </c>
      <c r="C40" s="21">
        <v>0</v>
      </c>
      <c r="D40" s="21">
        <v>0</v>
      </c>
      <c r="E40" s="21">
        <v>50</v>
      </c>
      <c r="F40" s="21">
        <v>50</v>
      </c>
      <c r="G40" s="21">
        <v>50</v>
      </c>
      <c r="H40" s="21">
        <v>50</v>
      </c>
      <c r="I40" s="21">
        <v>50</v>
      </c>
    </row>
    <row r="41" spans="1:9" ht="17.25" thickTop="1" thickBot="1" x14ac:dyDescent="0.3">
      <c r="A41" s="16" t="s">
        <v>39</v>
      </c>
      <c r="B41" s="17">
        <v>41</v>
      </c>
      <c r="C41" s="18">
        <f>C71+C54+C52+C42</f>
        <v>982.54</v>
      </c>
      <c r="D41" s="18">
        <f>D71+D54+D52+D42</f>
        <v>998</v>
      </c>
      <c r="E41" s="18">
        <v>10320</v>
      </c>
      <c r="F41" s="18">
        <v>10320</v>
      </c>
      <c r="G41" s="18">
        <v>7893</v>
      </c>
      <c r="H41" s="18">
        <v>7893</v>
      </c>
      <c r="I41" s="18">
        <v>7893</v>
      </c>
    </row>
    <row r="42" spans="1:9" ht="17.25" thickTop="1" thickBot="1" x14ac:dyDescent="0.3">
      <c r="A42" s="26" t="s">
        <v>40</v>
      </c>
      <c r="B42" s="27">
        <v>41</v>
      </c>
      <c r="C42" s="28">
        <v>643</v>
      </c>
      <c r="D42" s="28">
        <v>633</v>
      </c>
      <c r="E42" s="28">
        <v>1000</v>
      </c>
      <c r="F42" s="28">
        <v>1000</v>
      </c>
      <c r="G42" s="28">
        <v>1000</v>
      </c>
      <c r="H42" s="28">
        <v>1000</v>
      </c>
      <c r="I42" s="28">
        <v>1000</v>
      </c>
    </row>
    <row r="43" spans="1:9" ht="17.25" thickTop="1" thickBot="1" x14ac:dyDescent="0.3">
      <c r="A43" s="59" t="s">
        <v>388</v>
      </c>
      <c r="B43" s="58"/>
      <c r="C43" s="170">
        <v>643</v>
      </c>
      <c r="D43" s="170">
        <v>633</v>
      </c>
      <c r="E43" s="170">
        <v>950</v>
      </c>
      <c r="F43" s="170">
        <v>950</v>
      </c>
      <c r="G43" s="170">
        <f>400+300+150+100</f>
        <v>950</v>
      </c>
      <c r="H43" s="170">
        <f>400+300+150+100</f>
        <v>950</v>
      </c>
      <c r="I43" s="170">
        <f>400+300+150+100</f>
        <v>950</v>
      </c>
    </row>
    <row r="44" spans="1:9" ht="17.25" thickTop="1" thickBot="1" x14ac:dyDescent="0.3">
      <c r="A44" s="62" t="s">
        <v>389</v>
      </c>
      <c r="B44" s="63">
        <v>41</v>
      </c>
      <c r="C44" s="171">
        <v>308</v>
      </c>
      <c r="D44" s="171">
        <v>288</v>
      </c>
      <c r="E44" s="171">
        <v>400</v>
      </c>
      <c r="F44" s="171">
        <v>400</v>
      </c>
      <c r="G44" s="171">
        <v>400</v>
      </c>
      <c r="H44" s="171">
        <v>400</v>
      </c>
      <c r="I44" s="171">
        <v>400</v>
      </c>
    </row>
    <row r="45" spans="1:9" ht="17.25" thickTop="1" thickBot="1" x14ac:dyDescent="0.3">
      <c r="A45" s="62" t="s">
        <v>390</v>
      </c>
      <c r="B45" s="63">
        <v>41</v>
      </c>
      <c r="C45" s="171">
        <v>260</v>
      </c>
      <c r="D45" s="171">
        <v>255</v>
      </c>
      <c r="E45" s="171">
        <v>300</v>
      </c>
      <c r="F45" s="171">
        <v>300</v>
      </c>
      <c r="G45" s="171">
        <v>300</v>
      </c>
      <c r="H45" s="171">
        <v>300</v>
      </c>
      <c r="I45" s="171">
        <v>300</v>
      </c>
    </row>
    <row r="46" spans="1:9" ht="17.25" thickTop="1" thickBot="1" x14ac:dyDescent="0.3">
      <c r="A46" s="62" t="s">
        <v>391</v>
      </c>
      <c r="B46" s="63">
        <v>41</v>
      </c>
      <c r="C46" s="171">
        <v>10</v>
      </c>
      <c r="D46" s="171">
        <v>10</v>
      </c>
      <c r="E46" s="171">
        <v>100</v>
      </c>
      <c r="F46" s="171">
        <v>100</v>
      </c>
      <c r="G46" s="171">
        <v>50</v>
      </c>
      <c r="H46" s="171">
        <v>50</v>
      </c>
      <c r="I46" s="171">
        <v>50</v>
      </c>
    </row>
    <row r="47" spans="1:9" ht="17.25" thickTop="1" thickBot="1" x14ac:dyDescent="0.3">
      <c r="A47" s="62" t="s">
        <v>392</v>
      </c>
      <c r="B47" s="63">
        <v>41</v>
      </c>
      <c r="C47" s="171">
        <v>65</v>
      </c>
      <c r="D47" s="171">
        <v>65</v>
      </c>
      <c r="E47" s="171">
        <v>100</v>
      </c>
      <c r="F47" s="171">
        <v>100</v>
      </c>
      <c r="G47" s="171">
        <v>100</v>
      </c>
      <c r="H47" s="171">
        <v>100</v>
      </c>
      <c r="I47" s="171">
        <v>100</v>
      </c>
    </row>
    <row r="48" spans="1:9" ht="17.25" thickTop="1" thickBot="1" x14ac:dyDescent="0.3">
      <c r="A48" s="62" t="s">
        <v>427</v>
      </c>
      <c r="B48" s="63">
        <v>41</v>
      </c>
      <c r="C48" s="171">
        <v>0</v>
      </c>
      <c r="D48" s="171">
        <v>15</v>
      </c>
      <c r="E48" s="171">
        <v>50</v>
      </c>
      <c r="F48" s="171">
        <v>50</v>
      </c>
      <c r="G48" s="171">
        <v>50</v>
      </c>
      <c r="H48" s="171">
        <v>50</v>
      </c>
      <c r="I48" s="171">
        <v>50</v>
      </c>
    </row>
    <row r="49" spans="1:9" ht="17.25" thickTop="1" thickBot="1" x14ac:dyDescent="0.3">
      <c r="A49" s="62" t="s">
        <v>557</v>
      </c>
      <c r="B49" s="63">
        <v>41</v>
      </c>
      <c r="C49" s="171">
        <v>0</v>
      </c>
      <c r="D49" s="171">
        <v>0</v>
      </c>
      <c r="E49" s="171">
        <v>0</v>
      </c>
      <c r="F49" s="171">
        <v>0</v>
      </c>
      <c r="G49" s="171">
        <v>50</v>
      </c>
      <c r="H49" s="171">
        <v>50</v>
      </c>
      <c r="I49" s="171">
        <v>50</v>
      </c>
    </row>
    <row r="50" spans="1:9" ht="17.25" thickTop="1" thickBot="1" x14ac:dyDescent="0.3">
      <c r="A50" s="19" t="s">
        <v>41</v>
      </c>
      <c r="B50" s="20">
        <v>41</v>
      </c>
      <c r="C50" s="23">
        <v>0</v>
      </c>
      <c r="D50" s="23">
        <v>0</v>
      </c>
      <c r="E50" s="23">
        <v>50</v>
      </c>
      <c r="F50" s="23">
        <v>50</v>
      </c>
      <c r="G50" s="23">
        <v>50</v>
      </c>
      <c r="H50" s="23">
        <v>50</v>
      </c>
      <c r="I50" s="23">
        <v>50</v>
      </c>
    </row>
    <row r="51" spans="1:9" ht="17.25" thickTop="1" thickBot="1" x14ac:dyDescent="0.3">
      <c r="A51" s="24" t="s">
        <v>42</v>
      </c>
      <c r="B51" s="25">
        <v>41</v>
      </c>
      <c r="C51" s="21">
        <v>0</v>
      </c>
      <c r="D51" s="21">
        <v>0</v>
      </c>
      <c r="E51" s="21">
        <v>50</v>
      </c>
      <c r="F51" s="21">
        <v>50</v>
      </c>
      <c r="G51" s="21">
        <v>50</v>
      </c>
      <c r="H51" s="21">
        <v>50</v>
      </c>
      <c r="I51" s="21">
        <v>50</v>
      </c>
    </row>
    <row r="52" spans="1:9" ht="17.25" thickTop="1" thickBot="1" x14ac:dyDescent="0.3">
      <c r="A52" s="26" t="s">
        <v>43</v>
      </c>
      <c r="B52" s="27">
        <v>41</v>
      </c>
      <c r="C52" s="28">
        <v>0</v>
      </c>
      <c r="D52" s="28">
        <v>0</v>
      </c>
      <c r="E52" s="28">
        <v>10</v>
      </c>
      <c r="F52" s="28">
        <v>10</v>
      </c>
      <c r="G52" s="28">
        <v>10</v>
      </c>
      <c r="H52" s="28">
        <v>10</v>
      </c>
      <c r="I52" s="28">
        <v>10</v>
      </c>
    </row>
    <row r="53" spans="1:9" ht="17.25" thickTop="1" thickBot="1" x14ac:dyDescent="0.3">
      <c r="A53" s="19" t="s">
        <v>44</v>
      </c>
      <c r="B53" s="25">
        <v>41</v>
      </c>
      <c r="C53" s="21">
        <v>0</v>
      </c>
      <c r="D53" s="21">
        <v>0</v>
      </c>
      <c r="E53" s="21">
        <v>10</v>
      </c>
      <c r="F53" s="21">
        <v>10</v>
      </c>
      <c r="G53" s="21">
        <v>10</v>
      </c>
      <c r="H53" s="21">
        <v>10</v>
      </c>
      <c r="I53" s="21">
        <v>10</v>
      </c>
    </row>
    <row r="54" spans="1:9" ht="17.25" thickTop="1" thickBot="1" x14ac:dyDescent="0.3">
      <c r="A54" s="26" t="s">
        <v>45</v>
      </c>
      <c r="B54" s="27">
        <v>41</v>
      </c>
      <c r="C54" s="28">
        <f>C55+C64+C70</f>
        <v>299.54000000000002</v>
      </c>
      <c r="D54" s="28">
        <v>365</v>
      </c>
      <c r="E54" s="28">
        <v>9260</v>
      </c>
      <c r="F54" s="28">
        <v>9260</v>
      </c>
      <c r="G54" s="28">
        <v>6843</v>
      </c>
      <c r="H54" s="28">
        <v>6843</v>
      </c>
      <c r="I54" s="28">
        <v>6843</v>
      </c>
    </row>
    <row r="55" spans="1:9" ht="17.25" thickTop="1" thickBot="1" x14ac:dyDescent="0.3">
      <c r="A55" s="19" t="s">
        <v>46</v>
      </c>
      <c r="B55" s="20">
        <v>41</v>
      </c>
      <c r="C55" s="23">
        <f>C56+C57+C59+C60</f>
        <v>287</v>
      </c>
      <c r="D55" s="23">
        <v>365</v>
      </c>
      <c r="E55" s="23">
        <v>1880</v>
      </c>
      <c r="F55" s="23">
        <v>1880</v>
      </c>
      <c r="G55" s="23">
        <f>300+400+600</f>
        <v>1300</v>
      </c>
      <c r="H55" s="23">
        <f>300+400+600</f>
        <v>1300</v>
      </c>
      <c r="I55" s="23">
        <f>300+400+600</f>
        <v>1300</v>
      </c>
    </row>
    <row r="56" spans="1:9" ht="17.25" thickTop="1" thickBot="1" x14ac:dyDescent="0.3">
      <c r="A56" s="24" t="s">
        <v>47</v>
      </c>
      <c r="B56" s="25">
        <v>41</v>
      </c>
      <c r="C56" s="21">
        <v>93</v>
      </c>
      <c r="D56" s="21">
        <v>165</v>
      </c>
      <c r="E56" s="21">
        <v>300</v>
      </c>
      <c r="F56" s="21">
        <v>300</v>
      </c>
      <c r="G56" s="21">
        <v>300</v>
      </c>
      <c r="H56" s="21">
        <v>300</v>
      </c>
      <c r="I56" s="21">
        <v>300</v>
      </c>
    </row>
    <row r="57" spans="1:9" ht="17.25" thickTop="1" thickBot="1" x14ac:dyDescent="0.3">
      <c r="A57" s="24" t="s">
        <v>48</v>
      </c>
      <c r="B57" s="25">
        <v>41</v>
      </c>
      <c r="C57" s="21">
        <v>20</v>
      </c>
      <c r="D57" s="21">
        <v>20</v>
      </c>
      <c r="E57" s="21">
        <v>100</v>
      </c>
      <c r="F57" s="21">
        <v>100</v>
      </c>
      <c r="G57" s="21">
        <v>100</v>
      </c>
      <c r="H57" s="21">
        <v>100</v>
      </c>
      <c r="I57" s="21">
        <v>100</v>
      </c>
    </row>
    <row r="58" spans="1:9" ht="17.25" thickTop="1" thickBot="1" x14ac:dyDescent="0.3">
      <c r="A58" s="24" t="s">
        <v>49</v>
      </c>
      <c r="B58" s="25">
        <v>41</v>
      </c>
      <c r="C58" s="21">
        <v>0</v>
      </c>
      <c r="D58" s="21">
        <v>0</v>
      </c>
      <c r="E58" s="21">
        <v>400</v>
      </c>
      <c r="F58" s="21">
        <v>400</v>
      </c>
      <c r="G58" s="21">
        <v>100</v>
      </c>
      <c r="H58" s="21">
        <v>100</v>
      </c>
      <c r="I58" s="21">
        <v>100</v>
      </c>
    </row>
    <row r="59" spans="1:9" ht="17.25" thickTop="1" thickBot="1" x14ac:dyDescent="0.3">
      <c r="A59" s="24" t="s">
        <v>50</v>
      </c>
      <c r="B59" s="25">
        <v>41</v>
      </c>
      <c r="C59" s="21">
        <v>30</v>
      </c>
      <c r="D59" s="21">
        <v>180</v>
      </c>
      <c r="E59" s="21">
        <v>200</v>
      </c>
      <c r="F59" s="21">
        <v>200</v>
      </c>
      <c r="G59" s="21">
        <v>200</v>
      </c>
      <c r="H59" s="21">
        <v>200</v>
      </c>
      <c r="I59" s="21">
        <v>200</v>
      </c>
    </row>
    <row r="60" spans="1:9" ht="17.25" thickTop="1" thickBot="1" x14ac:dyDescent="0.3">
      <c r="A60" s="24" t="s">
        <v>51</v>
      </c>
      <c r="B60" s="25">
        <v>41</v>
      </c>
      <c r="C60" s="21">
        <v>144</v>
      </c>
      <c r="D60" s="21">
        <v>0</v>
      </c>
      <c r="E60" s="21">
        <v>300</v>
      </c>
      <c r="F60" s="21">
        <v>300</v>
      </c>
      <c r="G60" s="21">
        <v>300</v>
      </c>
      <c r="H60" s="21">
        <v>300</v>
      </c>
      <c r="I60" s="21">
        <v>300</v>
      </c>
    </row>
    <row r="61" spans="1:9" ht="17.25" thickTop="1" thickBot="1" x14ac:dyDescent="0.3">
      <c r="A61" s="24" t="s">
        <v>52</v>
      </c>
      <c r="B61" s="25">
        <v>41</v>
      </c>
      <c r="C61" s="21">
        <v>0</v>
      </c>
      <c r="D61" s="21">
        <v>0</v>
      </c>
      <c r="E61" s="21">
        <v>100</v>
      </c>
      <c r="F61" s="21">
        <v>100</v>
      </c>
      <c r="G61" s="21">
        <v>50</v>
      </c>
      <c r="H61" s="21">
        <v>50</v>
      </c>
      <c r="I61" s="21">
        <v>50</v>
      </c>
    </row>
    <row r="62" spans="1:9" ht="17.25" thickTop="1" thickBot="1" x14ac:dyDescent="0.3">
      <c r="A62" s="24" t="s">
        <v>53</v>
      </c>
      <c r="B62" s="25">
        <v>41</v>
      </c>
      <c r="C62" s="21">
        <v>0</v>
      </c>
      <c r="D62" s="21">
        <v>0</v>
      </c>
      <c r="E62" s="21">
        <v>100</v>
      </c>
      <c r="F62" s="21">
        <v>100</v>
      </c>
      <c r="G62" s="21">
        <v>50</v>
      </c>
      <c r="H62" s="21">
        <v>50</v>
      </c>
      <c r="I62" s="21">
        <v>50</v>
      </c>
    </row>
    <row r="63" spans="1:9" ht="17.25" thickTop="1" thickBot="1" x14ac:dyDescent="0.3">
      <c r="A63" s="24" t="s">
        <v>54</v>
      </c>
      <c r="B63" s="25">
        <v>41</v>
      </c>
      <c r="C63" s="21">
        <v>0</v>
      </c>
      <c r="D63" s="21">
        <v>0</v>
      </c>
      <c r="E63" s="21">
        <v>380</v>
      </c>
      <c r="F63" s="21">
        <v>380</v>
      </c>
      <c r="G63" s="21">
        <v>200</v>
      </c>
      <c r="H63" s="21">
        <v>200</v>
      </c>
      <c r="I63" s="21">
        <v>200</v>
      </c>
    </row>
    <row r="64" spans="1:9" ht="17.25" thickTop="1" thickBot="1" x14ac:dyDescent="0.3">
      <c r="A64" s="19" t="s">
        <v>46</v>
      </c>
      <c r="B64" s="41">
        <v>132</v>
      </c>
      <c r="C64" s="23">
        <v>12.54</v>
      </c>
      <c r="D64" s="23">
        <v>0</v>
      </c>
      <c r="E64" s="23">
        <v>130</v>
      </c>
      <c r="F64" s="23">
        <v>130</v>
      </c>
      <c r="G64" s="23">
        <v>0</v>
      </c>
      <c r="H64" s="23">
        <v>0</v>
      </c>
      <c r="I64" s="23">
        <v>0</v>
      </c>
    </row>
    <row r="65" spans="1:9" ht="17.25" thickTop="1" thickBot="1" x14ac:dyDescent="0.3">
      <c r="A65" s="24" t="s">
        <v>55</v>
      </c>
      <c r="B65" s="41">
        <v>132</v>
      </c>
      <c r="C65" s="21">
        <v>0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</row>
    <row r="66" spans="1:9" ht="17.25" thickTop="1" thickBot="1" x14ac:dyDescent="0.3">
      <c r="A66" s="24" t="s">
        <v>56</v>
      </c>
      <c r="B66" s="41">
        <v>132</v>
      </c>
      <c r="C66" s="21">
        <v>0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</row>
    <row r="67" spans="1:9" ht="17.25" thickTop="1" thickBot="1" x14ac:dyDescent="0.3">
      <c r="A67" s="24" t="s">
        <v>57</v>
      </c>
      <c r="B67" s="41">
        <v>132</v>
      </c>
      <c r="C67" s="21">
        <v>0</v>
      </c>
      <c r="D67" s="21">
        <v>0</v>
      </c>
      <c r="E67" s="21">
        <v>130</v>
      </c>
      <c r="F67" s="21">
        <v>130</v>
      </c>
      <c r="G67" s="21">
        <v>0</v>
      </c>
      <c r="H67" s="21">
        <v>0</v>
      </c>
      <c r="I67" s="21">
        <v>0</v>
      </c>
    </row>
    <row r="68" spans="1:9" ht="17.25" thickTop="1" thickBot="1" x14ac:dyDescent="0.3">
      <c r="A68" s="24" t="s">
        <v>58</v>
      </c>
      <c r="B68" s="41">
        <v>132</v>
      </c>
      <c r="C68" s="21">
        <v>0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</row>
    <row r="69" spans="1:9" ht="17.25" thickTop="1" thickBot="1" x14ac:dyDescent="0.3">
      <c r="A69" s="24" t="s">
        <v>417</v>
      </c>
      <c r="B69" s="41">
        <v>132</v>
      </c>
      <c r="C69" s="21">
        <v>12.54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</row>
    <row r="70" spans="1:9" ht="17.25" thickTop="1" thickBot="1" x14ac:dyDescent="0.3">
      <c r="A70" s="19" t="s">
        <v>59</v>
      </c>
      <c r="B70" s="20">
        <v>41</v>
      </c>
      <c r="C70" s="23">
        <v>0</v>
      </c>
      <c r="D70" s="23">
        <v>0</v>
      </c>
      <c r="E70" s="23">
        <v>7250</v>
      </c>
      <c r="F70" s="23">
        <v>7250</v>
      </c>
      <c r="G70" s="23">
        <v>5543</v>
      </c>
      <c r="H70" s="23">
        <v>5543</v>
      </c>
      <c r="I70" s="23">
        <v>5543</v>
      </c>
    </row>
    <row r="71" spans="1:9" ht="17.25" thickTop="1" thickBot="1" x14ac:dyDescent="0.3">
      <c r="A71" s="26" t="s">
        <v>60</v>
      </c>
      <c r="B71" s="27">
        <v>41</v>
      </c>
      <c r="C71" s="28">
        <v>40</v>
      </c>
      <c r="D71" s="28">
        <v>0</v>
      </c>
      <c r="E71" s="28">
        <v>50</v>
      </c>
      <c r="F71" s="28">
        <v>50</v>
      </c>
      <c r="G71" s="28">
        <v>40</v>
      </c>
      <c r="H71" s="28">
        <v>40</v>
      </c>
      <c r="I71" s="28">
        <v>40</v>
      </c>
    </row>
    <row r="72" spans="1:9" ht="17.25" thickTop="1" thickBot="1" x14ac:dyDescent="0.3">
      <c r="A72" s="19" t="s">
        <v>61</v>
      </c>
      <c r="B72" s="20">
        <v>41</v>
      </c>
      <c r="C72" s="23">
        <v>40</v>
      </c>
      <c r="D72" s="23">
        <v>0</v>
      </c>
      <c r="E72" s="23">
        <v>50</v>
      </c>
      <c r="F72" s="23">
        <v>50</v>
      </c>
      <c r="G72" s="23">
        <v>40</v>
      </c>
      <c r="H72" s="23">
        <v>40</v>
      </c>
      <c r="I72" s="23">
        <v>40</v>
      </c>
    </row>
    <row r="73" spans="1:9" ht="17.25" thickTop="1" thickBot="1" x14ac:dyDescent="0.3">
      <c r="A73" s="16" t="s">
        <v>62</v>
      </c>
      <c r="B73" s="17">
        <v>41</v>
      </c>
      <c r="C73" s="18">
        <v>0</v>
      </c>
      <c r="D73" s="18">
        <v>0</v>
      </c>
      <c r="E73" s="18">
        <v>20</v>
      </c>
      <c r="F73" s="18">
        <v>20</v>
      </c>
      <c r="G73" s="18">
        <v>20</v>
      </c>
      <c r="H73" s="18">
        <v>20</v>
      </c>
      <c r="I73" s="18">
        <v>20</v>
      </c>
    </row>
    <row r="74" spans="1:9" ht="17.25" thickTop="1" thickBot="1" x14ac:dyDescent="0.3">
      <c r="A74" s="19" t="s">
        <v>63</v>
      </c>
      <c r="B74" s="20">
        <v>41</v>
      </c>
      <c r="C74" s="23">
        <v>0</v>
      </c>
      <c r="D74" s="23">
        <v>0</v>
      </c>
      <c r="E74" s="23">
        <v>20</v>
      </c>
      <c r="F74" s="23">
        <v>20</v>
      </c>
      <c r="G74" s="23">
        <v>20</v>
      </c>
      <c r="H74" s="23">
        <v>20</v>
      </c>
      <c r="I74" s="23">
        <v>20</v>
      </c>
    </row>
    <row r="75" spans="1:9" ht="17.25" thickTop="1" thickBot="1" x14ac:dyDescent="0.3">
      <c r="A75" s="24" t="s">
        <v>64</v>
      </c>
      <c r="B75" s="25">
        <v>41</v>
      </c>
      <c r="C75" s="21">
        <v>0</v>
      </c>
      <c r="D75" s="21">
        <v>0</v>
      </c>
      <c r="E75" s="21">
        <v>10</v>
      </c>
      <c r="F75" s="21">
        <v>10</v>
      </c>
      <c r="G75" s="21">
        <v>10</v>
      </c>
      <c r="H75" s="21">
        <v>10</v>
      </c>
      <c r="I75" s="21">
        <v>10</v>
      </c>
    </row>
    <row r="76" spans="1:9" ht="17.25" thickTop="1" thickBot="1" x14ac:dyDescent="0.3">
      <c r="A76" s="24" t="s">
        <v>65</v>
      </c>
      <c r="B76" s="25">
        <v>41</v>
      </c>
      <c r="C76" s="21">
        <v>0</v>
      </c>
      <c r="D76" s="21">
        <v>0</v>
      </c>
      <c r="E76" s="21">
        <v>10</v>
      </c>
      <c r="F76" s="21">
        <v>10</v>
      </c>
      <c r="G76" s="21">
        <v>10</v>
      </c>
      <c r="H76" s="21">
        <v>10</v>
      </c>
      <c r="I76" s="21">
        <v>10</v>
      </c>
    </row>
    <row r="77" spans="1:9" ht="17.25" thickTop="1" thickBot="1" x14ac:dyDescent="0.3">
      <c r="A77" s="16" t="s">
        <v>66</v>
      </c>
      <c r="B77" s="17">
        <v>41</v>
      </c>
      <c r="C77" s="18">
        <v>863.83</v>
      </c>
      <c r="D77" s="18">
        <v>587.12</v>
      </c>
      <c r="E77" s="18">
        <v>2500</v>
      </c>
      <c r="F77" s="18">
        <v>4200</v>
      </c>
      <c r="G77" s="18">
        <v>3220</v>
      </c>
      <c r="H77" s="18">
        <v>3220</v>
      </c>
      <c r="I77" s="18">
        <v>3220</v>
      </c>
    </row>
    <row r="78" spans="1:9" ht="17.25" thickTop="1" thickBot="1" x14ac:dyDescent="0.3">
      <c r="A78" s="26" t="s">
        <v>67</v>
      </c>
      <c r="B78" s="27">
        <v>41</v>
      </c>
      <c r="C78" s="28">
        <v>863.83</v>
      </c>
      <c r="D78" s="28">
        <v>587.12</v>
      </c>
      <c r="E78" s="28">
        <v>2500</v>
      </c>
      <c r="F78" s="28">
        <v>4200</v>
      </c>
      <c r="G78" s="28">
        <v>3220</v>
      </c>
      <c r="H78" s="28">
        <v>3220</v>
      </c>
      <c r="I78" s="28">
        <v>3220</v>
      </c>
    </row>
    <row r="79" spans="1:9" ht="17.25" thickTop="1" thickBot="1" x14ac:dyDescent="0.3">
      <c r="A79" s="19" t="s">
        <v>68</v>
      </c>
      <c r="B79" s="20">
        <v>41</v>
      </c>
      <c r="C79" s="23">
        <v>0</v>
      </c>
      <c r="D79" s="23">
        <v>0</v>
      </c>
      <c r="E79" s="23">
        <v>50</v>
      </c>
      <c r="F79" s="23">
        <v>50</v>
      </c>
      <c r="G79" s="23">
        <v>10</v>
      </c>
      <c r="H79" s="23">
        <v>10</v>
      </c>
      <c r="I79" s="23">
        <v>10</v>
      </c>
    </row>
    <row r="80" spans="1:9" ht="17.25" thickTop="1" thickBot="1" x14ac:dyDescent="0.3">
      <c r="A80" s="19" t="s">
        <v>69</v>
      </c>
      <c r="B80" s="20">
        <v>41</v>
      </c>
      <c r="C80" s="23">
        <v>863.83</v>
      </c>
      <c r="D80" s="23">
        <v>512.09</v>
      </c>
      <c r="E80" s="23">
        <v>2200</v>
      </c>
      <c r="F80" s="23">
        <v>3900</v>
      </c>
      <c r="G80" s="23">
        <v>3000</v>
      </c>
      <c r="H80" s="23">
        <v>3000</v>
      </c>
      <c r="I80" s="23">
        <v>3000</v>
      </c>
    </row>
    <row r="81" spans="1:9" ht="17.25" thickTop="1" thickBot="1" x14ac:dyDescent="0.3">
      <c r="A81" s="29" t="s">
        <v>70</v>
      </c>
      <c r="B81" s="20">
        <v>41</v>
      </c>
      <c r="C81" s="23">
        <v>0</v>
      </c>
      <c r="D81" s="23">
        <v>75.03</v>
      </c>
      <c r="E81" s="23">
        <v>200</v>
      </c>
      <c r="F81" s="23">
        <v>200</v>
      </c>
      <c r="G81" s="23">
        <v>200</v>
      </c>
      <c r="H81" s="23">
        <v>200</v>
      </c>
      <c r="I81" s="23">
        <v>200</v>
      </c>
    </row>
    <row r="82" spans="1:9" ht="17.25" thickTop="1" thickBot="1" x14ac:dyDescent="0.3">
      <c r="A82" s="29" t="s">
        <v>71</v>
      </c>
      <c r="B82" s="20">
        <v>41</v>
      </c>
      <c r="C82" s="23">
        <v>0</v>
      </c>
      <c r="D82" s="23">
        <v>0</v>
      </c>
      <c r="E82" s="23">
        <v>50</v>
      </c>
      <c r="F82" s="23">
        <v>50</v>
      </c>
      <c r="G82" s="23">
        <v>10</v>
      </c>
      <c r="H82" s="23">
        <v>10</v>
      </c>
      <c r="I82" s="23">
        <v>10</v>
      </c>
    </row>
    <row r="83" spans="1:9" ht="17.25" thickTop="1" thickBot="1" x14ac:dyDescent="0.3">
      <c r="A83" s="31" t="s">
        <v>72</v>
      </c>
      <c r="B83" s="14"/>
      <c r="C83" s="15">
        <v>3633.09</v>
      </c>
      <c r="D83" s="15">
        <v>19595.45</v>
      </c>
      <c r="E83" s="15">
        <v>8645</v>
      </c>
      <c r="F83" s="15">
        <v>12420</v>
      </c>
      <c r="G83" s="15">
        <v>1100</v>
      </c>
      <c r="H83" s="15">
        <v>1100</v>
      </c>
      <c r="I83" s="15">
        <v>1100</v>
      </c>
    </row>
    <row r="84" spans="1:9" ht="17.25" thickTop="1" thickBot="1" x14ac:dyDescent="0.3">
      <c r="A84" s="16" t="s">
        <v>73</v>
      </c>
      <c r="B84" s="17"/>
      <c r="C84" s="18">
        <v>3633.09</v>
      </c>
      <c r="D84" s="18">
        <v>19595.45</v>
      </c>
      <c r="E84" s="18">
        <v>8645</v>
      </c>
      <c r="F84" s="18">
        <v>12420</v>
      </c>
      <c r="G84" s="18">
        <v>1100</v>
      </c>
      <c r="H84" s="18">
        <v>1100</v>
      </c>
      <c r="I84" s="18">
        <v>1100</v>
      </c>
    </row>
    <row r="85" spans="1:9" ht="17.25" thickTop="1" thickBot="1" x14ac:dyDescent="0.3">
      <c r="A85" s="26" t="s">
        <v>74</v>
      </c>
      <c r="B85" s="27"/>
      <c r="C85" s="28">
        <f>C86+C98+C104</f>
        <v>3633.09</v>
      </c>
      <c r="D85" s="28">
        <v>19595.45</v>
      </c>
      <c r="E85" s="28">
        <f>E86+E95+E96+E97+E98+E99+E104</f>
        <v>8645</v>
      </c>
      <c r="F85" s="28">
        <f>F86+F95+F96+F97+F98+F99+F104</f>
        <v>12420</v>
      </c>
      <c r="G85" s="28">
        <v>1100</v>
      </c>
      <c r="H85" s="28">
        <v>1100</v>
      </c>
      <c r="I85" s="28">
        <v>1100</v>
      </c>
    </row>
    <row r="86" spans="1:9" ht="17.25" thickTop="1" thickBot="1" x14ac:dyDescent="0.3">
      <c r="A86" s="19" t="s">
        <v>75</v>
      </c>
      <c r="B86" s="20"/>
      <c r="C86" s="23">
        <v>1899.56</v>
      </c>
      <c r="D86" s="23">
        <v>7346.2</v>
      </c>
      <c r="E86" s="23">
        <v>1920</v>
      </c>
      <c r="F86" s="23">
        <v>2995</v>
      </c>
      <c r="G86" s="23">
        <v>1100</v>
      </c>
      <c r="H86" s="23">
        <v>1100</v>
      </c>
      <c r="I86" s="23">
        <v>1100</v>
      </c>
    </row>
    <row r="87" spans="1:9" ht="17.25" thickTop="1" thickBot="1" x14ac:dyDescent="0.3">
      <c r="A87" s="24" t="s">
        <v>76</v>
      </c>
      <c r="B87" s="41">
        <v>111</v>
      </c>
      <c r="C87" s="21">
        <v>1899.56</v>
      </c>
      <c r="D87" s="21">
        <v>1033.01</v>
      </c>
      <c r="E87" s="21">
        <v>1920</v>
      </c>
      <c r="F87" s="21">
        <v>2995</v>
      </c>
      <c r="G87" s="21">
        <v>0</v>
      </c>
      <c r="H87" s="21">
        <v>0</v>
      </c>
      <c r="I87" s="21">
        <v>0</v>
      </c>
    </row>
    <row r="88" spans="1:9" ht="17.25" thickTop="1" thickBot="1" x14ac:dyDescent="0.3">
      <c r="A88" s="24" t="s">
        <v>77</v>
      </c>
      <c r="B88" s="41">
        <v>111</v>
      </c>
      <c r="C88" s="21">
        <v>0</v>
      </c>
      <c r="D88" s="21">
        <v>0</v>
      </c>
      <c r="E88" s="21">
        <v>0</v>
      </c>
      <c r="F88" s="21">
        <v>0</v>
      </c>
      <c r="G88" s="21">
        <v>0</v>
      </c>
      <c r="H88" s="21">
        <v>0</v>
      </c>
      <c r="I88" s="21">
        <v>0</v>
      </c>
    </row>
    <row r="89" spans="1:9" ht="17.25" thickTop="1" thickBot="1" x14ac:dyDescent="0.3">
      <c r="A89" s="24" t="s">
        <v>428</v>
      </c>
      <c r="B89" s="41">
        <v>111</v>
      </c>
      <c r="C89" s="21">
        <v>0</v>
      </c>
      <c r="D89" s="21">
        <v>340</v>
      </c>
      <c r="E89" s="21">
        <v>0</v>
      </c>
      <c r="F89" s="21">
        <v>0</v>
      </c>
      <c r="G89" s="21">
        <v>0</v>
      </c>
      <c r="H89" s="21">
        <v>0</v>
      </c>
      <c r="I89" s="21">
        <v>0</v>
      </c>
    </row>
    <row r="90" spans="1:9" ht="17.25" thickTop="1" thickBot="1" x14ac:dyDescent="0.3">
      <c r="A90" s="24" t="s">
        <v>429</v>
      </c>
      <c r="B90" s="41">
        <v>111</v>
      </c>
      <c r="C90" s="21">
        <v>0</v>
      </c>
      <c r="D90" s="21">
        <v>0</v>
      </c>
      <c r="E90" s="21">
        <v>0</v>
      </c>
      <c r="F90" s="21">
        <v>0</v>
      </c>
      <c r="G90" s="21">
        <v>0</v>
      </c>
      <c r="H90" s="21">
        <v>0</v>
      </c>
      <c r="I90" s="21">
        <v>0</v>
      </c>
    </row>
    <row r="91" spans="1:9" ht="17.25" thickTop="1" thickBot="1" x14ac:dyDescent="0.3">
      <c r="A91" s="24" t="s">
        <v>78</v>
      </c>
      <c r="B91" s="41">
        <v>111</v>
      </c>
      <c r="C91" s="21">
        <v>0</v>
      </c>
      <c r="D91" s="21">
        <v>0</v>
      </c>
      <c r="E91" s="21">
        <v>0</v>
      </c>
      <c r="F91" s="21">
        <v>0</v>
      </c>
      <c r="G91" s="21">
        <v>0</v>
      </c>
      <c r="H91" s="21">
        <v>0</v>
      </c>
      <c r="I91" s="21">
        <v>0</v>
      </c>
    </row>
    <row r="92" spans="1:9" ht="17.25" thickTop="1" thickBot="1" x14ac:dyDescent="0.3">
      <c r="A92" s="24" t="s">
        <v>79</v>
      </c>
      <c r="B92" s="41">
        <v>111</v>
      </c>
      <c r="C92" s="21">
        <v>0</v>
      </c>
      <c r="D92" s="21">
        <v>0</v>
      </c>
      <c r="E92" s="21">
        <v>0</v>
      </c>
      <c r="F92" s="21">
        <v>0</v>
      </c>
      <c r="G92" s="21">
        <v>0</v>
      </c>
      <c r="H92" s="21">
        <v>0</v>
      </c>
      <c r="I92" s="21">
        <v>0</v>
      </c>
    </row>
    <row r="93" spans="1:9" ht="17.25" thickTop="1" thickBot="1" x14ac:dyDescent="0.3">
      <c r="A93" s="24" t="s">
        <v>384</v>
      </c>
      <c r="B93" s="41">
        <v>111</v>
      </c>
      <c r="C93" s="21">
        <v>0</v>
      </c>
      <c r="D93" s="21">
        <v>0</v>
      </c>
      <c r="E93" s="21">
        <v>0</v>
      </c>
      <c r="F93" s="21">
        <v>0</v>
      </c>
      <c r="G93" s="21">
        <v>0</v>
      </c>
      <c r="H93" s="21">
        <v>0</v>
      </c>
      <c r="I93" s="21">
        <v>0</v>
      </c>
    </row>
    <row r="94" spans="1:9" ht="17.25" thickTop="1" thickBot="1" x14ac:dyDescent="0.3">
      <c r="A94" s="24" t="s">
        <v>432</v>
      </c>
      <c r="B94" s="41">
        <v>111</v>
      </c>
      <c r="C94" s="21">
        <v>0</v>
      </c>
      <c r="D94" s="21">
        <v>5973.19</v>
      </c>
      <c r="E94" s="21">
        <v>0</v>
      </c>
      <c r="F94" s="21">
        <v>0</v>
      </c>
      <c r="G94" s="21">
        <v>0</v>
      </c>
      <c r="H94" s="21">
        <v>0</v>
      </c>
      <c r="I94" s="21">
        <v>0</v>
      </c>
    </row>
    <row r="95" spans="1:9" ht="17.25" thickTop="1" thickBot="1" x14ac:dyDescent="0.3">
      <c r="A95" s="19" t="s">
        <v>80</v>
      </c>
      <c r="B95" s="41" t="s">
        <v>81</v>
      </c>
      <c r="C95" s="23">
        <v>0</v>
      </c>
      <c r="D95" s="23">
        <v>0</v>
      </c>
      <c r="E95" s="40">
        <v>100</v>
      </c>
      <c r="F95" s="40">
        <v>100</v>
      </c>
      <c r="G95" s="40">
        <v>0</v>
      </c>
      <c r="H95" s="40">
        <v>0</v>
      </c>
      <c r="I95" s="40">
        <v>0</v>
      </c>
    </row>
    <row r="96" spans="1:9" ht="17.25" thickTop="1" thickBot="1" x14ac:dyDescent="0.3">
      <c r="A96" s="19" t="s">
        <v>80</v>
      </c>
      <c r="B96" s="41" t="s">
        <v>82</v>
      </c>
      <c r="C96" s="23">
        <v>0</v>
      </c>
      <c r="D96" s="23">
        <v>0</v>
      </c>
      <c r="E96" s="40">
        <v>40</v>
      </c>
      <c r="F96" s="40">
        <v>40</v>
      </c>
      <c r="G96" s="40">
        <v>0</v>
      </c>
      <c r="H96" s="40">
        <v>0</v>
      </c>
      <c r="I96" s="40">
        <v>0</v>
      </c>
    </row>
    <row r="97" spans="1:9" ht="17.25" thickTop="1" thickBot="1" x14ac:dyDescent="0.3">
      <c r="A97" s="19" t="s">
        <v>430</v>
      </c>
      <c r="B97" s="41" t="s">
        <v>431</v>
      </c>
      <c r="C97" s="23">
        <v>0</v>
      </c>
      <c r="D97" s="23">
        <v>4560</v>
      </c>
      <c r="E97" s="40">
        <v>300</v>
      </c>
      <c r="F97" s="40">
        <v>3000</v>
      </c>
      <c r="G97" s="40">
        <v>0</v>
      </c>
      <c r="H97" s="40">
        <v>0</v>
      </c>
      <c r="I97" s="40">
        <v>0</v>
      </c>
    </row>
    <row r="98" spans="1:9" ht="17.25" thickTop="1" thickBot="1" x14ac:dyDescent="0.3">
      <c r="A98" s="19" t="s">
        <v>395</v>
      </c>
      <c r="B98" s="41">
        <v>45</v>
      </c>
      <c r="C98" s="23">
        <v>348.6</v>
      </c>
      <c r="D98" s="23">
        <v>406.24</v>
      </c>
      <c r="E98" s="40">
        <v>400</v>
      </c>
      <c r="F98" s="40">
        <v>400</v>
      </c>
      <c r="G98" s="40">
        <v>250</v>
      </c>
      <c r="H98" s="40">
        <v>250</v>
      </c>
      <c r="I98" s="40">
        <v>250</v>
      </c>
    </row>
    <row r="99" spans="1:9" ht="17.25" thickTop="1" thickBot="1" x14ac:dyDescent="0.3">
      <c r="A99" s="38" t="s">
        <v>83</v>
      </c>
      <c r="B99" s="41" t="s">
        <v>84</v>
      </c>
      <c r="C99" s="23">
        <v>0</v>
      </c>
      <c r="D99" s="23">
        <v>6500</v>
      </c>
      <c r="E99" s="23">
        <v>5000</v>
      </c>
      <c r="F99" s="23">
        <v>5000</v>
      </c>
      <c r="G99" s="23">
        <v>0</v>
      </c>
      <c r="H99" s="23">
        <v>0</v>
      </c>
      <c r="I99" s="23">
        <v>0</v>
      </c>
    </row>
    <row r="100" spans="1:9" ht="17.25" thickTop="1" thickBot="1" x14ac:dyDescent="0.3">
      <c r="A100" s="24" t="s">
        <v>85</v>
      </c>
      <c r="B100" s="41" t="s">
        <v>84</v>
      </c>
      <c r="C100" s="21">
        <v>0</v>
      </c>
      <c r="D100" s="21">
        <v>0</v>
      </c>
      <c r="E100" s="21">
        <v>0</v>
      </c>
      <c r="F100" s="21">
        <v>0</v>
      </c>
      <c r="G100" s="21">
        <v>0</v>
      </c>
      <c r="H100" s="21">
        <v>0</v>
      </c>
      <c r="I100" s="21">
        <v>0</v>
      </c>
    </row>
    <row r="101" spans="1:9" ht="17.25" thickTop="1" thickBot="1" x14ac:dyDescent="0.3">
      <c r="A101" s="24" t="s">
        <v>86</v>
      </c>
      <c r="B101" s="41" t="s">
        <v>84</v>
      </c>
      <c r="C101" s="21">
        <v>0</v>
      </c>
      <c r="D101" s="21">
        <v>500</v>
      </c>
      <c r="E101" s="21">
        <v>0</v>
      </c>
      <c r="F101" s="21">
        <v>0</v>
      </c>
      <c r="G101" s="21">
        <v>0</v>
      </c>
      <c r="H101" s="21">
        <v>0</v>
      </c>
      <c r="I101" s="21">
        <v>0</v>
      </c>
    </row>
    <row r="102" spans="1:9" ht="17.25" thickTop="1" thickBot="1" x14ac:dyDescent="0.3">
      <c r="A102" s="24" t="s">
        <v>418</v>
      </c>
      <c r="B102" s="41" t="s">
        <v>84</v>
      </c>
      <c r="C102" s="21">
        <v>0</v>
      </c>
      <c r="D102" s="21">
        <v>1000</v>
      </c>
      <c r="E102" s="21">
        <v>0</v>
      </c>
      <c r="F102" s="21">
        <v>0</v>
      </c>
      <c r="G102" s="21">
        <v>0</v>
      </c>
      <c r="H102" s="21">
        <v>0</v>
      </c>
      <c r="I102" s="21">
        <v>0</v>
      </c>
    </row>
    <row r="103" spans="1:9" ht="17.25" thickTop="1" thickBot="1" x14ac:dyDescent="0.3">
      <c r="A103" s="24" t="s">
        <v>433</v>
      </c>
      <c r="B103" s="41" t="s">
        <v>84</v>
      </c>
      <c r="C103" s="21">
        <v>0</v>
      </c>
      <c r="D103" s="21">
        <v>5000</v>
      </c>
      <c r="E103" s="21">
        <v>5000</v>
      </c>
      <c r="F103" s="21">
        <v>5000</v>
      </c>
      <c r="G103" s="21">
        <v>0</v>
      </c>
      <c r="H103" s="21">
        <v>0</v>
      </c>
      <c r="I103" s="21">
        <v>0</v>
      </c>
    </row>
    <row r="104" spans="1:9" ht="17.25" thickTop="1" thickBot="1" x14ac:dyDescent="0.3">
      <c r="A104" s="29" t="s">
        <v>87</v>
      </c>
      <c r="B104" s="41">
        <v>111</v>
      </c>
      <c r="C104" s="23">
        <v>1384.93</v>
      </c>
      <c r="D104" s="23">
        <v>783.01</v>
      </c>
      <c r="E104" s="23">
        <f>E105+E106+E107+E108+E109+E110</f>
        <v>885</v>
      </c>
      <c r="F104" s="23">
        <v>885</v>
      </c>
      <c r="G104" s="23">
        <v>850</v>
      </c>
      <c r="H104" s="23">
        <v>850</v>
      </c>
      <c r="I104" s="23">
        <v>850</v>
      </c>
    </row>
    <row r="105" spans="1:9" ht="17.25" thickTop="1" thickBot="1" x14ac:dyDescent="0.3">
      <c r="A105" s="24" t="s">
        <v>88</v>
      </c>
      <c r="B105" s="41">
        <v>111</v>
      </c>
      <c r="C105" s="21">
        <v>406.69</v>
      </c>
      <c r="D105" s="21">
        <v>470.18</v>
      </c>
      <c r="E105" s="21">
        <v>500</v>
      </c>
      <c r="F105" s="21">
        <v>500</v>
      </c>
      <c r="G105" s="21">
        <v>520</v>
      </c>
      <c r="H105" s="21">
        <v>520</v>
      </c>
      <c r="I105" s="21">
        <v>520</v>
      </c>
    </row>
    <row r="106" spans="1:9" ht="17.25" thickTop="1" thickBot="1" x14ac:dyDescent="0.3">
      <c r="A106" s="24" t="s">
        <v>89</v>
      </c>
      <c r="B106" s="41">
        <v>111</v>
      </c>
      <c r="C106" s="21">
        <v>13.56</v>
      </c>
      <c r="D106" s="21">
        <v>13.39</v>
      </c>
      <c r="E106" s="21">
        <v>50</v>
      </c>
      <c r="F106" s="21">
        <v>50</v>
      </c>
      <c r="G106" s="21">
        <v>15</v>
      </c>
      <c r="H106" s="21">
        <v>15</v>
      </c>
      <c r="I106" s="21">
        <v>15</v>
      </c>
    </row>
    <row r="107" spans="1:9" ht="17.25" thickTop="1" thickBot="1" x14ac:dyDescent="0.3">
      <c r="A107" s="24" t="s">
        <v>90</v>
      </c>
      <c r="B107" s="41">
        <v>111</v>
      </c>
      <c r="C107" s="24">
        <v>31.44</v>
      </c>
      <c r="D107" s="24">
        <v>34.31</v>
      </c>
      <c r="E107" s="21">
        <v>35</v>
      </c>
      <c r="F107" s="21">
        <v>35</v>
      </c>
      <c r="G107" s="21">
        <v>40</v>
      </c>
      <c r="H107" s="21">
        <v>40</v>
      </c>
      <c r="I107" s="21">
        <v>40</v>
      </c>
    </row>
    <row r="108" spans="1:9" ht="17.25" thickTop="1" thickBot="1" x14ac:dyDescent="0.3">
      <c r="A108" s="24" t="s">
        <v>91</v>
      </c>
      <c r="B108" s="41">
        <v>111</v>
      </c>
      <c r="C108" s="21">
        <v>103.62</v>
      </c>
      <c r="D108" s="21">
        <v>102.3</v>
      </c>
      <c r="E108" s="21">
        <v>110</v>
      </c>
      <c r="F108" s="21">
        <v>110</v>
      </c>
      <c r="G108" s="21">
        <v>105</v>
      </c>
      <c r="H108" s="21">
        <v>105</v>
      </c>
      <c r="I108" s="21">
        <v>105</v>
      </c>
    </row>
    <row r="109" spans="1:9" ht="17.25" thickTop="1" thickBot="1" x14ac:dyDescent="0.3">
      <c r="A109" s="24" t="s">
        <v>92</v>
      </c>
      <c r="B109" s="41">
        <v>111</v>
      </c>
      <c r="C109" s="21">
        <v>133.66999999999999</v>
      </c>
      <c r="D109" s="21">
        <v>144.83000000000001</v>
      </c>
      <c r="E109" s="21">
        <v>140</v>
      </c>
      <c r="F109" s="21">
        <v>140</v>
      </c>
      <c r="G109" s="21">
        <v>150</v>
      </c>
      <c r="H109" s="21">
        <v>150</v>
      </c>
      <c r="I109" s="21">
        <v>150</v>
      </c>
    </row>
    <row r="110" spans="1:9" ht="17.25" thickTop="1" thickBot="1" x14ac:dyDescent="0.3">
      <c r="A110" s="24" t="s">
        <v>93</v>
      </c>
      <c r="B110" s="41">
        <v>111</v>
      </c>
      <c r="C110" s="21">
        <v>21.2</v>
      </c>
      <c r="D110" s="21">
        <v>18</v>
      </c>
      <c r="E110" s="21">
        <v>50</v>
      </c>
      <c r="F110" s="21">
        <v>50</v>
      </c>
      <c r="G110" s="21">
        <v>20</v>
      </c>
      <c r="H110" s="21">
        <v>20</v>
      </c>
      <c r="I110" s="21">
        <v>20</v>
      </c>
    </row>
    <row r="111" spans="1:9" ht="17.25" thickTop="1" thickBot="1" x14ac:dyDescent="0.3">
      <c r="A111" s="24" t="s">
        <v>95</v>
      </c>
      <c r="B111" s="41">
        <v>111</v>
      </c>
      <c r="C111" s="21">
        <v>0</v>
      </c>
      <c r="D111" s="21">
        <v>0</v>
      </c>
      <c r="E111" s="21">
        <v>0</v>
      </c>
      <c r="F111" s="21">
        <v>0</v>
      </c>
      <c r="G111" s="21">
        <v>0</v>
      </c>
      <c r="H111" s="21">
        <v>0</v>
      </c>
      <c r="I111" s="21">
        <v>0</v>
      </c>
    </row>
    <row r="112" spans="1:9" ht="17.25" thickTop="1" thickBot="1" x14ac:dyDescent="0.3">
      <c r="A112" s="213" t="s">
        <v>426</v>
      </c>
      <c r="B112" s="214">
        <v>111</v>
      </c>
      <c r="C112" s="215">
        <v>674.75</v>
      </c>
      <c r="D112" s="215">
        <v>0</v>
      </c>
      <c r="E112" s="215">
        <v>0</v>
      </c>
      <c r="F112" s="215">
        <v>0</v>
      </c>
      <c r="G112" s="215">
        <v>0</v>
      </c>
      <c r="H112" s="215">
        <v>0</v>
      </c>
      <c r="I112" s="215">
        <v>0</v>
      </c>
    </row>
    <row r="113" spans="1:1" ht="16.5" thickTop="1" x14ac:dyDescent="0.25"/>
    <row r="114" spans="1:1" x14ac:dyDescent="0.25">
      <c r="A114" s="212" t="s">
        <v>564</v>
      </c>
    </row>
    <row r="115" spans="1:1" x14ac:dyDescent="0.25">
      <c r="A115" s="212"/>
    </row>
    <row r="116" spans="1:1" x14ac:dyDescent="0.25">
      <c r="A116" t="s">
        <v>423</v>
      </c>
    </row>
    <row r="118" spans="1:1" x14ac:dyDescent="0.25">
      <c r="A118" t="s">
        <v>424</v>
      </c>
    </row>
  </sheetData>
  <pageMargins left="0.31496062992125984" right="0.11811023622047245" top="0.35433070866141736" bottom="0" header="0.31496062992125984" footer="0.31496062992125984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12"/>
  <sheetViews>
    <sheetView topLeftCell="B1" zoomScale="130" zoomScaleNormal="130" workbookViewId="0">
      <selection activeCell="H5" sqref="H5"/>
    </sheetView>
  </sheetViews>
  <sheetFormatPr defaultRowHeight="15.75" x14ac:dyDescent="0.25"/>
  <cols>
    <col min="1" max="1" width="20.625" customWidth="1"/>
    <col min="2" max="2" width="6" customWidth="1"/>
    <col min="3" max="3" width="62.5" customWidth="1"/>
    <col min="4" max="4" width="9" style="166"/>
    <col min="5" max="6" width="11.25" customWidth="1"/>
    <col min="7" max="7" width="11.875" customWidth="1"/>
    <col min="8" max="8" width="11.25" customWidth="1"/>
    <col min="9" max="9" width="11.625" customWidth="1"/>
    <col min="10" max="11" width="11.125" customWidth="1"/>
  </cols>
  <sheetData>
    <row r="1" spans="1:12" ht="27.75" x14ac:dyDescent="0.4">
      <c r="B1" s="42"/>
      <c r="C1" s="1" t="s">
        <v>524</v>
      </c>
      <c r="D1" s="42"/>
      <c r="E1" s="43"/>
      <c r="F1" s="43"/>
      <c r="G1" s="43"/>
      <c r="H1" s="43"/>
      <c r="I1" s="44"/>
      <c r="J1" s="44"/>
      <c r="K1" s="44"/>
    </row>
    <row r="2" spans="1:12" x14ac:dyDescent="0.25">
      <c r="B2" s="42"/>
      <c r="D2" s="42"/>
      <c r="E2" s="43"/>
      <c r="F2" s="43"/>
      <c r="G2" s="43"/>
      <c r="H2" s="43"/>
      <c r="I2" s="44"/>
      <c r="J2" s="44"/>
      <c r="K2" s="44"/>
    </row>
    <row r="3" spans="1:12" ht="16.5" thickBot="1" x14ac:dyDescent="0.3">
      <c r="B3" s="42"/>
      <c r="D3" s="42"/>
      <c r="E3" s="43"/>
      <c r="F3" s="43"/>
      <c r="G3" s="43"/>
      <c r="H3" s="43"/>
      <c r="I3" s="44"/>
      <c r="J3" s="44"/>
      <c r="K3" s="44"/>
    </row>
    <row r="4" spans="1:12" ht="45" thickTop="1" thickBot="1" x14ac:dyDescent="0.3">
      <c r="A4" s="8" t="s">
        <v>96</v>
      </c>
      <c r="B4" s="8"/>
      <c r="C4" s="8" t="s">
        <v>97</v>
      </c>
      <c r="D4" s="8" t="s">
        <v>1</v>
      </c>
      <c r="E4" s="9" t="s">
        <v>422</v>
      </c>
      <c r="F4" s="9" t="s">
        <v>525</v>
      </c>
      <c r="G4" s="9" t="s">
        <v>526</v>
      </c>
      <c r="H4" s="9" t="s">
        <v>522</v>
      </c>
      <c r="I4" s="9" t="s">
        <v>394</v>
      </c>
      <c r="J4" s="9" t="s">
        <v>425</v>
      </c>
      <c r="K4" s="9" t="s">
        <v>523</v>
      </c>
    </row>
    <row r="5" spans="1:12" ht="17.25" thickTop="1" thickBot="1" x14ac:dyDescent="0.3">
      <c r="A5" s="45"/>
      <c r="B5" s="46"/>
      <c r="C5" s="47" t="s">
        <v>98</v>
      </c>
      <c r="D5" s="48"/>
      <c r="E5" s="49">
        <v>95790.86</v>
      </c>
      <c r="F5" s="49">
        <f t="shared" ref="F5:K5" si="0">F6+F143+F149+F302+F314+F331+F334+F345+F361+F400+F405+F417+F432+F435+F458+F463+F476+F499+F544+F552+F581+F584+F587+F606</f>
        <v>123933.31</v>
      </c>
      <c r="G5" s="49">
        <f t="shared" si="0"/>
        <v>133605</v>
      </c>
      <c r="H5" s="49">
        <f t="shared" si="0"/>
        <v>147100</v>
      </c>
      <c r="I5" s="49">
        <f t="shared" si="0"/>
        <v>131650</v>
      </c>
      <c r="J5" s="49">
        <f t="shared" si="0"/>
        <v>133650</v>
      </c>
      <c r="K5" s="49">
        <f t="shared" si="0"/>
        <v>135650</v>
      </c>
    </row>
    <row r="6" spans="1:12" ht="17.25" thickTop="1" thickBot="1" x14ac:dyDescent="0.3">
      <c r="A6" s="50" t="s">
        <v>99</v>
      </c>
      <c r="B6" s="51"/>
      <c r="C6" s="256" t="s">
        <v>100</v>
      </c>
      <c r="D6" s="257"/>
      <c r="E6" s="52">
        <f t="shared" ref="E6:K6" si="1">E7+E14+E40+E45+E59+E83+E87+E94+E128+E135</f>
        <v>74192.969999999987</v>
      </c>
      <c r="F6" s="52">
        <f t="shared" si="1"/>
        <v>75006.740000000005</v>
      </c>
      <c r="G6" s="53">
        <f t="shared" si="1"/>
        <v>83710</v>
      </c>
      <c r="H6" s="53">
        <f t="shared" si="1"/>
        <v>88660</v>
      </c>
      <c r="I6" s="53">
        <f t="shared" si="1"/>
        <v>86050</v>
      </c>
      <c r="J6" s="53">
        <f t="shared" si="1"/>
        <v>88050</v>
      </c>
      <c r="K6" s="53">
        <f t="shared" si="1"/>
        <v>90050</v>
      </c>
    </row>
    <row r="7" spans="1:12" ht="17.25" thickTop="1" thickBot="1" x14ac:dyDescent="0.3">
      <c r="A7" s="54"/>
      <c r="B7" s="54"/>
      <c r="C7" s="55" t="s">
        <v>101</v>
      </c>
      <c r="D7" s="54">
        <v>41</v>
      </c>
      <c r="E7" s="56">
        <v>40359.96</v>
      </c>
      <c r="F7" s="56">
        <v>42661.33</v>
      </c>
      <c r="G7" s="57">
        <v>43200</v>
      </c>
      <c r="H7" s="56">
        <v>47200</v>
      </c>
      <c r="I7" s="57">
        <v>46200</v>
      </c>
      <c r="J7" s="57">
        <v>48200</v>
      </c>
      <c r="K7" s="57">
        <v>50200</v>
      </c>
    </row>
    <row r="8" spans="1:12" ht="17.25" thickTop="1" thickBot="1" x14ac:dyDescent="0.3">
      <c r="A8" s="58"/>
      <c r="B8" s="58"/>
      <c r="C8" s="59" t="s">
        <v>102</v>
      </c>
      <c r="D8" s="58">
        <v>41</v>
      </c>
      <c r="E8" s="60">
        <v>40359.96</v>
      </c>
      <c r="F8" s="60">
        <v>42661.33</v>
      </c>
      <c r="G8" s="61">
        <f>G9+G11+G13</f>
        <v>43200</v>
      </c>
      <c r="H8" s="60">
        <v>47200</v>
      </c>
      <c r="I8" s="60">
        <v>46200</v>
      </c>
      <c r="J8" s="60">
        <v>48200</v>
      </c>
      <c r="K8" s="60">
        <v>50200</v>
      </c>
      <c r="L8" s="4"/>
    </row>
    <row r="9" spans="1:12" ht="17.25" thickTop="1" thickBot="1" x14ac:dyDescent="0.3">
      <c r="A9" s="58"/>
      <c r="B9" s="58"/>
      <c r="C9" s="62" t="s">
        <v>103</v>
      </c>
      <c r="D9" s="58">
        <v>41</v>
      </c>
      <c r="E9" s="64">
        <v>23813.63</v>
      </c>
      <c r="F9" s="64">
        <v>24904.69</v>
      </c>
      <c r="G9" s="65">
        <v>25000</v>
      </c>
      <c r="H9" s="64">
        <v>25000</v>
      </c>
      <c r="I9" s="65">
        <v>27000</v>
      </c>
      <c r="J9" s="65">
        <v>28000</v>
      </c>
      <c r="K9" s="65">
        <v>29000</v>
      </c>
    </row>
    <row r="10" spans="1:12" ht="17.25" thickTop="1" thickBot="1" x14ac:dyDescent="0.3">
      <c r="A10" s="58"/>
      <c r="B10" s="58"/>
      <c r="C10" s="62" t="s">
        <v>545</v>
      </c>
      <c r="D10" s="85">
        <v>46</v>
      </c>
      <c r="E10" s="64">
        <v>0</v>
      </c>
      <c r="F10" s="64">
        <v>0</v>
      </c>
      <c r="G10" s="65">
        <v>0</v>
      </c>
      <c r="H10" s="64">
        <v>4000</v>
      </c>
      <c r="I10" s="65">
        <v>0</v>
      </c>
      <c r="J10" s="65">
        <v>0</v>
      </c>
      <c r="K10" s="65">
        <v>0</v>
      </c>
    </row>
    <row r="11" spans="1:12" ht="17.25" thickTop="1" thickBot="1" x14ac:dyDescent="0.3">
      <c r="A11" s="58"/>
      <c r="B11" s="58"/>
      <c r="C11" s="62" t="s">
        <v>104</v>
      </c>
      <c r="D11" s="58">
        <v>41</v>
      </c>
      <c r="E11" s="64">
        <v>952.2</v>
      </c>
      <c r="F11" s="64">
        <v>1020.51</v>
      </c>
      <c r="G11" s="65">
        <v>1200</v>
      </c>
      <c r="H11" s="64">
        <v>1200</v>
      </c>
      <c r="I11" s="65">
        <v>1200</v>
      </c>
      <c r="J11" s="65">
        <v>1200</v>
      </c>
      <c r="K11" s="65">
        <v>1200</v>
      </c>
    </row>
    <row r="12" spans="1:12" ht="17.25" thickTop="1" thickBot="1" x14ac:dyDescent="0.3">
      <c r="A12" s="58"/>
      <c r="B12" s="58"/>
      <c r="C12" s="62" t="s">
        <v>105</v>
      </c>
      <c r="D12" s="85">
        <v>111</v>
      </c>
      <c r="E12" s="64">
        <v>500</v>
      </c>
      <c r="F12" s="64">
        <v>0</v>
      </c>
      <c r="G12" s="65">
        <v>0</v>
      </c>
      <c r="H12" s="64">
        <v>0</v>
      </c>
      <c r="I12" s="65">
        <v>0</v>
      </c>
      <c r="J12" s="65">
        <v>0</v>
      </c>
      <c r="K12" s="65">
        <v>0</v>
      </c>
    </row>
    <row r="13" spans="1:12" ht="17.25" thickTop="1" thickBot="1" x14ac:dyDescent="0.3">
      <c r="A13" s="58"/>
      <c r="B13" s="58"/>
      <c r="C13" s="62" t="s">
        <v>105</v>
      </c>
      <c r="D13" s="58">
        <v>41</v>
      </c>
      <c r="E13" s="64">
        <v>15094.13</v>
      </c>
      <c r="F13" s="64">
        <v>16736.13</v>
      </c>
      <c r="G13" s="65">
        <v>17000</v>
      </c>
      <c r="H13" s="64">
        <v>17000</v>
      </c>
      <c r="I13" s="65">
        <v>18000</v>
      </c>
      <c r="J13" s="65">
        <v>19000</v>
      </c>
      <c r="K13" s="65">
        <v>20000</v>
      </c>
    </row>
    <row r="14" spans="1:12" ht="17.25" thickTop="1" thickBot="1" x14ac:dyDescent="0.3">
      <c r="A14" s="54"/>
      <c r="B14" s="54"/>
      <c r="C14" s="55" t="s">
        <v>106</v>
      </c>
      <c r="D14" s="54">
        <v>41</v>
      </c>
      <c r="E14" s="56">
        <f>E15+E21+E26+E27+E28+E29+E30+E31+E32+E33+E34+E35+E38+E39</f>
        <v>14386.350000000002</v>
      </c>
      <c r="F14" s="56">
        <f>F15+F21+F26+F27+F28+F29+F30+F31+F32+F33+F34+F35+F38+F39</f>
        <v>14872.52</v>
      </c>
      <c r="G14" s="57">
        <f>G15+G21+G26+G29+G31+G33+G35+G39</f>
        <v>17200</v>
      </c>
      <c r="H14" s="57">
        <f>H15+H21+H26+H29+H31+H33+H35+H39</f>
        <v>17200</v>
      </c>
      <c r="I14" s="57">
        <f>I15+I21+I26+I29+I31+I33+I35+I39</f>
        <v>18260</v>
      </c>
      <c r="J14" s="57">
        <f>J15+J21+J26+J29+J31+J33+J35+J39</f>
        <v>18260</v>
      </c>
      <c r="K14" s="57">
        <f>K15+K21+K26+K29+K31+K33+K35+K39</f>
        <v>18260</v>
      </c>
    </row>
    <row r="15" spans="1:12" ht="17.25" thickTop="1" thickBot="1" x14ac:dyDescent="0.3">
      <c r="A15" s="58"/>
      <c r="B15" s="58"/>
      <c r="C15" s="66" t="s">
        <v>107</v>
      </c>
      <c r="D15" s="58">
        <v>41</v>
      </c>
      <c r="E15" s="60">
        <v>1512.2</v>
      </c>
      <c r="F15" s="60">
        <v>1588.3</v>
      </c>
      <c r="G15" s="61">
        <f>G16+G17+G18+G19+G20</f>
        <v>2000</v>
      </c>
      <c r="H15" s="60">
        <v>2000</v>
      </c>
      <c r="I15" s="60">
        <v>2060</v>
      </c>
      <c r="J15" s="60">
        <v>2060</v>
      </c>
      <c r="K15" s="60">
        <v>2060</v>
      </c>
      <c r="L15" s="4"/>
    </row>
    <row r="16" spans="1:12" ht="17.25" thickTop="1" thickBot="1" x14ac:dyDescent="0.3">
      <c r="A16" s="58"/>
      <c r="B16" s="58"/>
      <c r="C16" s="67" t="s">
        <v>108</v>
      </c>
      <c r="D16" s="58">
        <v>41</v>
      </c>
      <c r="E16" s="64">
        <v>0</v>
      </c>
      <c r="F16" s="64">
        <v>0</v>
      </c>
      <c r="G16" s="65">
        <v>50</v>
      </c>
      <c r="H16" s="64">
        <v>50</v>
      </c>
      <c r="I16" s="65">
        <v>10</v>
      </c>
      <c r="J16" s="65">
        <v>10</v>
      </c>
      <c r="K16" s="65">
        <v>10</v>
      </c>
    </row>
    <row r="17" spans="1:12" ht="17.25" thickTop="1" thickBot="1" x14ac:dyDescent="0.3">
      <c r="A17" s="58"/>
      <c r="B17" s="58"/>
      <c r="C17" s="67" t="s">
        <v>109</v>
      </c>
      <c r="D17" s="58">
        <v>41</v>
      </c>
      <c r="E17" s="64">
        <v>1392.2</v>
      </c>
      <c r="F17" s="64">
        <v>1548.1</v>
      </c>
      <c r="G17" s="65">
        <v>1700</v>
      </c>
      <c r="H17" s="64">
        <v>1700</v>
      </c>
      <c r="I17" s="65">
        <v>1900</v>
      </c>
      <c r="J17" s="65">
        <v>1900</v>
      </c>
      <c r="K17" s="65">
        <v>1900</v>
      </c>
    </row>
    <row r="18" spans="1:12" ht="17.25" thickTop="1" thickBot="1" x14ac:dyDescent="0.3">
      <c r="A18" s="58"/>
      <c r="B18" s="58"/>
      <c r="C18" s="67" t="s">
        <v>109</v>
      </c>
      <c r="D18" s="85">
        <v>111</v>
      </c>
      <c r="E18" s="64">
        <v>50</v>
      </c>
      <c r="F18" s="64">
        <v>0</v>
      </c>
      <c r="G18" s="65">
        <v>0</v>
      </c>
      <c r="H18" s="64">
        <v>0</v>
      </c>
      <c r="I18" s="65">
        <v>0</v>
      </c>
      <c r="J18" s="65">
        <v>0</v>
      </c>
      <c r="K18" s="65">
        <v>0</v>
      </c>
    </row>
    <row r="19" spans="1:12" ht="17.25" thickTop="1" thickBot="1" x14ac:dyDescent="0.3">
      <c r="A19" s="58"/>
      <c r="B19" s="58"/>
      <c r="C19" s="67" t="s">
        <v>110</v>
      </c>
      <c r="D19" s="58">
        <v>41</v>
      </c>
      <c r="E19" s="64">
        <v>70</v>
      </c>
      <c r="F19" s="64">
        <v>20</v>
      </c>
      <c r="G19" s="65">
        <v>200</v>
      </c>
      <c r="H19" s="64">
        <v>200</v>
      </c>
      <c r="I19" s="65">
        <v>100</v>
      </c>
      <c r="J19" s="65">
        <v>100</v>
      </c>
      <c r="K19" s="65">
        <v>100</v>
      </c>
    </row>
    <row r="20" spans="1:12" ht="17.25" thickTop="1" thickBot="1" x14ac:dyDescent="0.3">
      <c r="A20" s="58"/>
      <c r="B20" s="58"/>
      <c r="C20" s="67" t="s">
        <v>308</v>
      </c>
      <c r="D20" s="58">
        <v>41</v>
      </c>
      <c r="E20" s="64">
        <v>0</v>
      </c>
      <c r="F20" s="64">
        <v>20.2</v>
      </c>
      <c r="G20" s="65">
        <v>50</v>
      </c>
      <c r="H20" s="64">
        <v>50</v>
      </c>
      <c r="I20" s="65">
        <v>50</v>
      </c>
      <c r="J20" s="65">
        <v>50</v>
      </c>
      <c r="K20" s="65">
        <v>50</v>
      </c>
    </row>
    <row r="21" spans="1:12" ht="17.25" thickTop="1" thickBot="1" x14ac:dyDescent="0.3">
      <c r="A21" s="58"/>
      <c r="B21" s="58"/>
      <c r="C21" s="59" t="s">
        <v>111</v>
      </c>
      <c r="D21" s="58">
        <v>41</v>
      </c>
      <c r="E21" s="60">
        <v>2456.09</v>
      </c>
      <c r="F21" s="60">
        <v>2545.1999999999998</v>
      </c>
      <c r="G21" s="61">
        <v>2900</v>
      </c>
      <c r="H21" s="60">
        <v>2900</v>
      </c>
      <c r="I21" s="61">
        <v>2900</v>
      </c>
      <c r="J21" s="61">
        <v>2900</v>
      </c>
      <c r="K21" s="61">
        <v>2900</v>
      </c>
      <c r="L21" s="4"/>
    </row>
    <row r="22" spans="1:12" ht="17.25" thickTop="1" thickBot="1" x14ac:dyDescent="0.3">
      <c r="A22" s="58"/>
      <c r="B22" s="58"/>
      <c r="C22" s="62" t="s">
        <v>112</v>
      </c>
      <c r="D22" s="58">
        <v>41</v>
      </c>
      <c r="E22" s="64">
        <v>2381.34</v>
      </c>
      <c r="F22" s="64">
        <v>2490.4499999999998</v>
      </c>
      <c r="G22" s="65">
        <v>2700</v>
      </c>
      <c r="H22" s="64">
        <v>2700</v>
      </c>
      <c r="I22" s="65">
        <v>2700</v>
      </c>
      <c r="J22" s="65">
        <v>2700</v>
      </c>
      <c r="K22" s="65">
        <v>2700</v>
      </c>
    </row>
    <row r="23" spans="1:12" ht="17.25" thickTop="1" thickBot="1" x14ac:dyDescent="0.3">
      <c r="A23" s="58"/>
      <c r="B23" s="58"/>
      <c r="C23" s="62" t="s">
        <v>113</v>
      </c>
      <c r="D23" s="58">
        <v>41</v>
      </c>
      <c r="E23" s="64">
        <v>20</v>
      </c>
      <c r="F23" s="64">
        <v>10</v>
      </c>
      <c r="G23" s="65">
        <v>50</v>
      </c>
      <c r="H23" s="64">
        <v>50</v>
      </c>
      <c r="I23" s="65">
        <v>50</v>
      </c>
      <c r="J23" s="65">
        <v>50</v>
      </c>
      <c r="K23" s="65">
        <v>50</v>
      </c>
    </row>
    <row r="24" spans="1:12" ht="17.25" thickTop="1" thickBot="1" x14ac:dyDescent="0.3">
      <c r="A24" s="58"/>
      <c r="B24" s="58"/>
      <c r="C24" s="62" t="s">
        <v>404</v>
      </c>
      <c r="D24" s="58">
        <v>41</v>
      </c>
      <c r="E24" s="64">
        <v>13</v>
      </c>
      <c r="F24" s="64">
        <v>3.5</v>
      </c>
      <c r="G24" s="65">
        <v>50</v>
      </c>
      <c r="H24" s="64">
        <v>50</v>
      </c>
      <c r="I24" s="65">
        <v>50</v>
      </c>
      <c r="J24" s="65">
        <v>50</v>
      </c>
      <c r="K24" s="65">
        <v>50</v>
      </c>
    </row>
    <row r="25" spans="1:12" ht="17.25" thickTop="1" thickBot="1" x14ac:dyDescent="0.3">
      <c r="A25" s="58"/>
      <c r="B25" s="58"/>
      <c r="C25" s="62" t="s">
        <v>114</v>
      </c>
      <c r="D25" s="58">
        <v>41</v>
      </c>
      <c r="E25" s="64">
        <v>41.75</v>
      </c>
      <c r="F25" s="64">
        <v>41.25</v>
      </c>
      <c r="G25" s="65">
        <v>100</v>
      </c>
      <c r="H25" s="64">
        <v>100</v>
      </c>
      <c r="I25" s="65">
        <v>100</v>
      </c>
      <c r="J25" s="65">
        <v>100</v>
      </c>
      <c r="K25" s="65">
        <v>100</v>
      </c>
    </row>
    <row r="26" spans="1:12" s="166" customFormat="1" ht="17.25" thickTop="1" thickBot="1" x14ac:dyDescent="0.3">
      <c r="A26" s="20"/>
      <c r="B26" s="20"/>
      <c r="C26" s="19" t="s">
        <v>115</v>
      </c>
      <c r="D26" s="20">
        <v>41</v>
      </c>
      <c r="E26" s="71">
        <v>556.29999999999995</v>
      </c>
      <c r="F26" s="71">
        <v>595.4</v>
      </c>
      <c r="G26" s="72">
        <v>700</v>
      </c>
      <c r="H26" s="71">
        <v>700</v>
      </c>
      <c r="I26" s="72">
        <v>700</v>
      </c>
      <c r="J26" s="72">
        <v>700</v>
      </c>
      <c r="K26" s="72">
        <v>700</v>
      </c>
    </row>
    <row r="27" spans="1:12" s="166" customFormat="1" ht="17.25" thickTop="1" thickBot="1" x14ac:dyDescent="0.3">
      <c r="A27" s="20"/>
      <c r="B27" s="20"/>
      <c r="C27" s="19" t="s">
        <v>115</v>
      </c>
      <c r="D27" s="41">
        <v>111</v>
      </c>
      <c r="E27" s="71">
        <v>7</v>
      </c>
      <c r="F27" s="71">
        <v>0</v>
      </c>
      <c r="G27" s="72">
        <v>0</v>
      </c>
      <c r="H27" s="71">
        <v>0</v>
      </c>
      <c r="I27" s="72">
        <v>0</v>
      </c>
      <c r="J27" s="72">
        <v>0</v>
      </c>
      <c r="K27" s="72">
        <v>0</v>
      </c>
    </row>
    <row r="28" spans="1:12" s="166" customFormat="1" ht="17.25" thickTop="1" thickBot="1" x14ac:dyDescent="0.3">
      <c r="A28" s="20"/>
      <c r="B28" s="20"/>
      <c r="C28" s="19" t="s">
        <v>116</v>
      </c>
      <c r="D28" s="41">
        <v>111</v>
      </c>
      <c r="E28" s="71">
        <v>70</v>
      </c>
      <c r="F28" s="71">
        <v>0</v>
      </c>
      <c r="G28" s="72">
        <v>0</v>
      </c>
      <c r="H28" s="71">
        <v>0</v>
      </c>
      <c r="I28" s="72">
        <v>0</v>
      </c>
      <c r="J28" s="72">
        <v>0</v>
      </c>
      <c r="K28" s="72">
        <v>0</v>
      </c>
    </row>
    <row r="29" spans="1:12" s="166" customFormat="1" ht="17.25" thickTop="1" thickBot="1" x14ac:dyDescent="0.3">
      <c r="A29" s="20"/>
      <c r="B29" s="20"/>
      <c r="C29" s="19" t="s">
        <v>116</v>
      </c>
      <c r="D29" s="20">
        <v>41</v>
      </c>
      <c r="E29" s="71">
        <v>5811.13</v>
      </c>
      <c r="F29" s="71">
        <v>6033.8</v>
      </c>
      <c r="G29" s="72">
        <v>7000</v>
      </c>
      <c r="H29" s="71">
        <v>7000</v>
      </c>
      <c r="I29" s="72">
        <v>7500</v>
      </c>
      <c r="J29" s="72">
        <v>7500</v>
      </c>
      <c r="K29" s="72">
        <v>7500</v>
      </c>
    </row>
    <row r="30" spans="1:12" s="166" customFormat="1" ht="17.25" thickTop="1" thickBot="1" x14ac:dyDescent="0.3">
      <c r="A30" s="20"/>
      <c r="B30" s="20"/>
      <c r="C30" s="19" t="s">
        <v>117</v>
      </c>
      <c r="D30" s="41">
        <v>111</v>
      </c>
      <c r="E30" s="71">
        <v>4</v>
      </c>
      <c r="F30" s="71">
        <v>0</v>
      </c>
      <c r="G30" s="72">
        <v>0</v>
      </c>
      <c r="H30" s="71">
        <v>0</v>
      </c>
      <c r="I30" s="72">
        <v>0</v>
      </c>
      <c r="J30" s="72">
        <v>0</v>
      </c>
      <c r="K30" s="72">
        <v>0</v>
      </c>
    </row>
    <row r="31" spans="1:12" s="166" customFormat="1" ht="17.25" thickTop="1" thickBot="1" x14ac:dyDescent="0.3">
      <c r="A31" s="20"/>
      <c r="B31" s="20"/>
      <c r="C31" s="19" t="s">
        <v>117</v>
      </c>
      <c r="D31" s="20">
        <v>41</v>
      </c>
      <c r="E31" s="71">
        <v>331.79</v>
      </c>
      <c r="F31" s="71">
        <v>344.69</v>
      </c>
      <c r="G31" s="72">
        <v>500</v>
      </c>
      <c r="H31" s="71">
        <v>500</v>
      </c>
      <c r="I31" s="72">
        <v>500</v>
      </c>
      <c r="J31" s="72">
        <v>500</v>
      </c>
      <c r="K31" s="72">
        <v>500</v>
      </c>
    </row>
    <row r="32" spans="1:12" s="166" customFormat="1" ht="17.25" thickTop="1" thickBot="1" x14ac:dyDescent="0.3">
      <c r="A32" s="20"/>
      <c r="B32" s="20"/>
      <c r="C32" s="19" t="s">
        <v>118</v>
      </c>
      <c r="D32" s="41">
        <v>111</v>
      </c>
      <c r="E32" s="71">
        <v>15</v>
      </c>
      <c r="F32" s="71">
        <v>0</v>
      </c>
      <c r="G32" s="72">
        <v>0</v>
      </c>
      <c r="H32" s="71">
        <v>0</v>
      </c>
      <c r="I32" s="72">
        <v>0</v>
      </c>
      <c r="J32" s="72">
        <v>0</v>
      </c>
      <c r="K32" s="72">
        <v>0</v>
      </c>
    </row>
    <row r="33" spans="1:12" s="166" customFormat="1" ht="17.25" thickTop="1" thickBot="1" x14ac:dyDescent="0.3">
      <c r="A33" s="20"/>
      <c r="B33" s="20"/>
      <c r="C33" s="19" t="s">
        <v>118</v>
      </c>
      <c r="D33" s="20">
        <v>41</v>
      </c>
      <c r="E33" s="71">
        <v>1225.25</v>
      </c>
      <c r="F33" s="71">
        <v>1292.94</v>
      </c>
      <c r="G33" s="72">
        <v>1500</v>
      </c>
      <c r="H33" s="71">
        <v>1500</v>
      </c>
      <c r="I33" s="72">
        <v>1500</v>
      </c>
      <c r="J33" s="72">
        <v>1500</v>
      </c>
      <c r="K33" s="72">
        <v>1500</v>
      </c>
    </row>
    <row r="34" spans="1:12" s="166" customFormat="1" ht="17.25" thickTop="1" thickBot="1" x14ac:dyDescent="0.3">
      <c r="A34" s="20"/>
      <c r="B34" s="20"/>
      <c r="C34" s="19" t="s">
        <v>119</v>
      </c>
      <c r="D34" s="41">
        <v>111</v>
      </c>
      <c r="E34" s="71">
        <v>5</v>
      </c>
      <c r="F34" s="71">
        <v>0</v>
      </c>
      <c r="G34" s="72">
        <v>0</v>
      </c>
      <c r="H34" s="71">
        <v>0</v>
      </c>
      <c r="I34" s="72">
        <v>0</v>
      </c>
      <c r="J34" s="72">
        <v>0</v>
      </c>
      <c r="K34" s="72">
        <v>0</v>
      </c>
    </row>
    <row r="35" spans="1:12" s="166" customFormat="1" ht="17.25" thickTop="1" thickBot="1" x14ac:dyDescent="0.3">
      <c r="A35" s="20"/>
      <c r="B35" s="20"/>
      <c r="C35" s="19" t="s">
        <v>119</v>
      </c>
      <c r="D35" s="20">
        <v>41</v>
      </c>
      <c r="E35" s="71">
        <v>397.39</v>
      </c>
      <c r="F35" s="71">
        <v>425.15</v>
      </c>
      <c r="G35" s="72">
        <v>600</v>
      </c>
      <c r="H35" s="71">
        <v>600</v>
      </c>
      <c r="I35" s="72">
        <v>600</v>
      </c>
      <c r="J35" s="72">
        <v>600</v>
      </c>
      <c r="K35" s="72">
        <v>600</v>
      </c>
    </row>
    <row r="36" spans="1:12" s="217" customFormat="1" ht="17.25" thickTop="1" thickBot="1" x14ac:dyDescent="0.3">
      <c r="A36" s="25"/>
      <c r="B36" s="25"/>
      <c r="C36" s="24" t="s">
        <v>450</v>
      </c>
      <c r="D36" s="20">
        <v>41</v>
      </c>
      <c r="E36" s="68">
        <v>0</v>
      </c>
      <c r="F36" s="68">
        <v>337.09</v>
      </c>
      <c r="G36" s="69">
        <v>350</v>
      </c>
      <c r="H36" s="68">
        <v>350</v>
      </c>
      <c r="I36" s="69">
        <v>450</v>
      </c>
      <c r="J36" s="69">
        <v>450</v>
      </c>
      <c r="K36" s="69">
        <v>450</v>
      </c>
    </row>
    <row r="37" spans="1:12" s="217" customFormat="1" ht="17.25" thickTop="1" thickBot="1" x14ac:dyDescent="0.3">
      <c r="A37" s="25"/>
      <c r="B37" s="25"/>
      <c r="C37" s="24" t="s">
        <v>451</v>
      </c>
      <c r="D37" s="20">
        <v>41</v>
      </c>
      <c r="E37" s="68">
        <v>0</v>
      </c>
      <c r="F37" s="68">
        <v>88.06</v>
      </c>
      <c r="G37" s="69">
        <v>250</v>
      </c>
      <c r="H37" s="68">
        <v>250</v>
      </c>
      <c r="I37" s="69">
        <v>150</v>
      </c>
      <c r="J37" s="69">
        <v>150</v>
      </c>
      <c r="K37" s="69">
        <v>150</v>
      </c>
    </row>
    <row r="38" spans="1:12" s="166" customFormat="1" ht="17.25" thickTop="1" thickBot="1" x14ac:dyDescent="0.3">
      <c r="A38" s="20"/>
      <c r="B38" s="20"/>
      <c r="C38" s="19" t="s">
        <v>434</v>
      </c>
      <c r="D38" s="41">
        <v>111</v>
      </c>
      <c r="E38" s="71">
        <v>23.75</v>
      </c>
      <c r="F38" s="71">
        <v>0</v>
      </c>
      <c r="G38" s="72">
        <v>0</v>
      </c>
      <c r="H38" s="71">
        <v>0</v>
      </c>
      <c r="I38" s="72">
        <v>0</v>
      </c>
      <c r="J38" s="72">
        <v>0</v>
      </c>
      <c r="K38" s="72">
        <v>0</v>
      </c>
    </row>
    <row r="39" spans="1:12" s="166" customFormat="1" ht="17.25" thickTop="1" thickBot="1" x14ac:dyDescent="0.3">
      <c r="A39" s="58"/>
      <c r="B39" s="58"/>
      <c r="C39" s="59" t="s">
        <v>120</v>
      </c>
      <c r="D39" s="58">
        <v>41</v>
      </c>
      <c r="E39" s="60">
        <v>1971.45</v>
      </c>
      <c r="F39" s="60">
        <v>2047.04</v>
      </c>
      <c r="G39" s="61">
        <v>2000</v>
      </c>
      <c r="H39" s="60">
        <v>2000</v>
      </c>
      <c r="I39" s="61">
        <v>2500</v>
      </c>
      <c r="J39" s="61">
        <v>2500</v>
      </c>
      <c r="K39" s="61">
        <v>2500</v>
      </c>
    </row>
    <row r="40" spans="1:12" ht="17.25" thickTop="1" thickBot="1" x14ac:dyDescent="0.3">
      <c r="A40" s="54"/>
      <c r="B40" s="54"/>
      <c r="C40" s="55" t="s">
        <v>121</v>
      </c>
      <c r="D40" s="54">
        <v>41</v>
      </c>
      <c r="E40" s="56">
        <v>1222.92</v>
      </c>
      <c r="F40" s="56">
        <v>1610.84</v>
      </c>
      <c r="G40" s="57">
        <v>2200</v>
      </c>
      <c r="H40" s="56">
        <v>2000</v>
      </c>
      <c r="I40" s="57">
        <v>2000</v>
      </c>
      <c r="J40" s="57">
        <v>2000</v>
      </c>
      <c r="K40" s="57">
        <v>2000</v>
      </c>
    </row>
    <row r="41" spans="1:12" ht="17.25" thickTop="1" thickBot="1" x14ac:dyDescent="0.3">
      <c r="A41" s="58"/>
      <c r="B41" s="58"/>
      <c r="C41" s="59" t="s">
        <v>122</v>
      </c>
      <c r="D41" s="58">
        <v>41</v>
      </c>
      <c r="E41" s="60">
        <v>1222.92</v>
      </c>
      <c r="F41" s="60">
        <v>1610.84</v>
      </c>
      <c r="G41" s="61">
        <v>2200</v>
      </c>
      <c r="H41" s="60">
        <v>2000</v>
      </c>
      <c r="I41" s="61">
        <v>2000</v>
      </c>
      <c r="J41" s="61">
        <v>2000</v>
      </c>
      <c r="K41" s="61">
        <v>2000</v>
      </c>
      <c r="L41" s="4"/>
    </row>
    <row r="42" spans="1:12" ht="17.25" thickTop="1" thickBot="1" x14ac:dyDescent="0.3">
      <c r="A42" s="63"/>
      <c r="B42" s="63"/>
      <c r="C42" s="62" t="s">
        <v>123</v>
      </c>
      <c r="D42" s="58">
        <v>41</v>
      </c>
      <c r="E42" s="64">
        <v>1222.92</v>
      </c>
      <c r="F42" s="64">
        <v>1598.14</v>
      </c>
      <c r="G42" s="65">
        <v>1700</v>
      </c>
      <c r="H42" s="64">
        <v>1700</v>
      </c>
      <c r="I42" s="65">
        <v>1700</v>
      </c>
      <c r="J42" s="65">
        <v>1700</v>
      </c>
      <c r="K42" s="65">
        <v>1700</v>
      </c>
      <c r="L42" s="70"/>
    </row>
    <row r="43" spans="1:12" ht="17.25" thickTop="1" thickBot="1" x14ac:dyDescent="0.3">
      <c r="A43" s="63"/>
      <c r="B43" s="63"/>
      <c r="C43" s="62" t="s">
        <v>124</v>
      </c>
      <c r="D43" s="58">
        <v>41</v>
      </c>
      <c r="E43" s="64">
        <v>0</v>
      </c>
      <c r="F43" s="64">
        <v>12.7</v>
      </c>
      <c r="G43" s="65">
        <v>200</v>
      </c>
      <c r="H43" s="64">
        <v>200</v>
      </c>
      <c r="I43" s="65">
        <v>200</v>
      </c>
      <c r="J43" s="65">
        <v>200</v>
      </c>
      <c r="K43" s="65">
        <v>200</v>
      </c>
      <c r="L43" s="70"/>
    </row>
    <row r="44" spans="1:12" ht="17.25" thickTop="1" thickBot="1" x14ac:dyDescent="0.3">
      <c r="A44" s="63"/>
      <c r="B44" s="63"/>
      <c r="C44" s="62" t="s">
        <v>125</v>
      </c>
      <c r="D44" s="58">
        <v>41</v>
      </c>
      <c r="E44" s="64">
        <v>0</v>
      </c>
      <c r="F44" s="64">
        <v>0</v>
      </c>
      <c r="G44" s="65">
        <v>300</v>
      </c>
      <c r="H44" s="64">
        <v>100</v>
      </c>
      <c r="I44" s="65">
        <v>100</v>
      </c>
      <c r="J44" s="65">
        <v>100</v>
      </c>
      <c r="K44" s="65">
        <v>100</v>
      </c>
      <c r="L44" s="70"/>
    </row>
    <row r="45" spans="1:12" ht="17.25" thickTop="1" thickBot="1" x14ac:dyDescent="0.3">
      <c r="A45" s="54"/>
      <c r="B45" s="54"/>
      <c r="C45" s="55" t="s">
        <v>126</v>
      </c>
      <c r="D45" s="54">
        <v>41</v>
      </c>
      <c r="E45" s="56">
        <f>E46+E52+E55+E56</f>
        <v>3149.79</v>
      </c>
      <c r="F45" s="56">
        <f>F46+F52+F55+F56</f>
        <v>3035.66</v>
      </c>
      <c r="G45" s="57">
        <v>5750</v>
      </c>
      <c r="H45" s="57">
        <f>H46+H52+H55+H56</f>
        <v>6750</v>
      </c>
      <c r="I45" s="57">
        <f>I46+I52+I55+I56</f>
        <v>4750</v>
      </c>
      <c r="J45" s="57">
        <f>J46+J52+J55+J56</f>
        <v>4750</v>
      </c>
      <c r="K45" s="57">
        <f>K46+K52+K55+K56</f>
        <v>4750</v>
      </c>
    </row>
    <row r="46" spans="1:12" ht="17.25" thickTop="1" thickBot="1" x14ac:dyDescent="0.3">
      <c r="A46" s="20"/>
      <c r="B46" s="20"/>
      <c r="C46" s="19" t="s">
        <v>127</v>
      </c>
      <c r="D46" s="20">
        <v>41</v>
      </c>
      <c r="E46" s="71">
        <v>2779.82</v>
      </c>
      <c r="F46" s="71">
        <v>2655.27</v>
      </c>
      <c r="G46" s="72">
        <v>5000</v>
      </c>
      <c r="H46" s="72">
        <f>H47+H49+H51</f>
        <v>6000</v>
      </c>
      <c r="I46" s="72">
        <v>4000</v>
      </c>
      <c r="J46" s="72">
        <v>4000</v>
      </c>
      <c r="K46" s="72">
        <v>4000</v>
      </c>
      <c r="L46" s="4"/>
    </row>
    <row r="47" spans="1:12" ht="17.25" thickTop="1" thickBot="1" x14ac:dyDescent="0.3">
      <c r="A47" s="25"/>
      <c r="B47" s="20"/>
      <c r="C47" s="24" t="s">
        <v>128</v>
      </c>
      <c r="D47" s="20">
        <v>41</v>
      </c>
      <c r="E47" s="68">
        <v>1404.15</v>
      </c>
      <c r="F47" s="68">
        <v>816.41</v>
      </c>
      <c r="G47" s="69">
        <v>2500</v>
      </c>
      <c r="H47" s="68">
        <v>1500</v>
      </c>
      <c r="I47" s="69">
        <v>1500</v>
      </c>
      <c r="J47" s="69">
        <v>1500</v>
      </c>
      <c r="K47" s="69">
        <v>1500</v>
      </c>
    </row>
    <row r="48" spans="1:12" ht="17.25" thickTop="1" thickBot="1" x14ac:dyDescent="0.3">
      <c r="A48" s="25"/>
      <c r="B48" s="20"/>
      <c r="C48" s="24" t="s">
        <v>527</v>
      </c>
      <c r="D48" s="41">
        <v>111</v>
      </c>
      <c r="E48" s="68">
        <v>0</v>
      </c>
      <c r="F48" s="68">
        <v>401.36</v>
      </c>
      <c r="G48" s="69">
        <v>0</v>
      </c>
      <c r="H48" s="68">
        <v>0</v>
      </c>
      <c r="I48" s="69">
        <v>0</v>
      </c>
      <c r="J48" s="69">
        <v>0</v>
      </c>
      <c r="K48" s="69">
        <v>0</v>
      </c>
    </row>
    <row r="49" spans="1:12" ht="17.25" thickTop="1" thickBot="1" x14ac:dyDescent="0.3">
      <c r="A49" s="25"/>
      <c r="B49" s="20"/>
      <c r="C49" s="24" t="s">
        <v>129</v>
      </c>
      <c r="D49" s="20">
        <v>41</v>
      </c>
      <c r="E49" s="68">
        <v>1375.67</v>
      </c>
      <c r="F49" s="68">
        <v>427.5</v>
      </c>
      <c r="G49" s="69">
        <v>2500</v>
      </c>
      <c r="H49" s="68">
        <v>2500</v>
      </c>
      <c r="I49" s="69">
        <v>2500</v>
      </c>
      <c r="J49" s="69">
        <v>2500</v>
      </c>
      <c r="K49" s="69">
        <v>2500</v>
      </c>
    </row>
    <row r="50" spans="1:12" ht="17.25" thickTop="1" thickBot="1" x14ac:dyDescent="0.3">
      <c r="A50" s="25"/>
      <c r="B50" s="20"/>
      <c r="C50" s="24" t="s">
        <v>528</v>
      </c>
      <c r="D50" s="41">
        <v>111</v>
      </c>
      <c r="E50" s="68">
        <v>0</v>
      </c>
      <c r="F50" s="68">
        <v>1010</v>
      </c>
      <c r="G50" s="69">
        <v>0</v>
      </c>
      <c r="H50" s="68">
        <v>0</v>
      </c>
      <c r="I50" s="69">
        <v>0</v>
      </c>
      <c r="J50" s="69">
        <v>0</v>
      </c>
      <c r="K50" s="69">
        <v>0</v>
      </c>
    </row>
    <row r="51" spans="1:12" ht="17.25" thickTop="1" thickBot="1" x14ac:dyDescent="0.3">
      <c r="A51" s="25"/>
      <c r="B51" s="20"/>
      <c r="C51" s="24" t="s">
        <v>546</v>
      </c>
      <c r="D51" s="41">
        <v>46</v>
      </c>
      <c r="E51" s="68">
        <v>0</v>
      </c>
      <c r="F51" s="68">
        <v>0</v>
      </c>
      <c r="G51" s="69">
        <v>0</v>
      </c>
      <c r="H51" s="68">
        <v>2000</v>
      </c>
      <c r="I51" s="69">
        <v>0</v>
      </c>
      <c r="J51" s="69">
        <v>0</v>
      </c>
      <c r="K51" s="69">
        <v>0</v>
      </c>
    </row>
    <row r="52" spans="1:12" ht="17.25" thickTop="1" thickBot="1" x14ac:dyDescent="0.3">
      <c r="A52" s="20"/>
      <c r="B52" s="20"/>
      <c r="C52" s="19" t="s">
        <v>130</v>
      </c>
      <c r="D52" s="20">
        <v>41</v>
      </c>
      <c r="E52" s="71">
        <v>111.23</v>
      </c>
      <c r="F52" s="71">
        <v>109.65</v>
      </c>
      <c r="G52" s="72">
        <v>300</v>
      </c>
      <c r="H52" s="71">
        <v>300</v>
      </c>
      <c r="I52" s="72">
        <v>300</v>
      </c>
      <c r="J52" s="72">
        <v>300</v>
      </c>
      <c r="K52" s="72">
        <v>300</v>
      </c>
      <c r="L52" s="4"/>
    </row>
    <row r="53" spans="1:12" ht="17.25" thickTop="1" thickBot="1" x14ac:dyDescent="0.3">
      <c r="A53" s="25"/>
      <c r="B53" s="20"/>
      <c r="C53" s="24" t="s">
        <v>131</v>
      </c>
      <c r="D53" s="20">
        <v>41</v>
      </c>
      <c r="E53" s="68">
        <v>57.05</v>
      </c>
      <c r="F53" s="68">
        <v>84.7</v>
      </c>
      <c r="G53" s="69">
        <v>200</v>
      </c>
      <c r="H53" s="68">
        <v>200</v>
      </c>
      <c r="I53" s="69">
        <v>200</v>
      </c>
      <c r="J53" s="69">
        <v>200</v>
      </c>
      <c r="K53" s="69">
        <v>200</v>
      </c>
    </row>
    <row r="54" spans="1:12" ht="17.25" thickTop="1" thickBot="1" x14ac:dyDescent="0.3">
      <c r="A54" s="25"/>
      <c r="B54" s="20"/>
      <c r="C54" s="24" t="s">
        <v>132</v>
      </c>
      <c r="D54" s="20">
        <v>41</v>
      </c>
      <c r="E54" s="68">
        <v>54.18</v>
      </c>
      <c r="F54" s="68">
        <v>24.95</v>
      </c>
      <c r="G54" s="69">
        <v>100</v>
      </c>
      <c r="H54" s="68">
        <v>100</v>
      </c>
      <c r="I54" s="69">
        <v>100</v>
      </c>
      <c r="J54" s="69">
        <v>100</v>
      </c>
      <c r="K54" s="69">
        <v>100</v>
      </c>
    </row>
    <row r="55" spans="1:12" ht="17.25" thickTop="1" thickBot="1" x14ac:dyDescent="0.3">
      <c r="A55" s="20"/>
      <c r="B55" s="20"/>
      <c r="C55" s="19" t="s">
        <v>133</v>
      </c>
      <c r="D55" s="20">
        <v>41</v>
      </c>
      <c r="E55" s="71">
        <v>172.08</v>
      </c>
      <c r="F55" s="71">
        <v>172</v>
      </c>
      <c r="G55" s="72">
        <v>250</v>
      </c>
      <c r="H55" s="71">
        <v>250</v>
      </c>
      <c r="I55" s="72">
        <v>250</v>
      </c>
      <c r="J55" s="72">
        <v>250</v>
      </c>
      <c r="K55" s="72">
        <v>250</v>
      </c>
      <c r="L55" s="4"/>
    </row>
    <row r="56" spans="1:12" ht="17.25" thickTop="1" thickBot="1" x14ac:dyDescent="0.3">
      <c r="A56" s="20"/>
      <c r="B56" s="20"/>
      <c r="C56" s="19" t="s">
        <v>134</v>
      </c>
      <c r="D56" s="20">
        <v>41</v>
      </c>
      <c r="E56" s="71">
        <v>86.66</v>
      </c>
      <c r="F56" s="71">
        <v>98.74</v>
      </c>
      <c r="G56" s="72">
        <v>200</v>
      </c>
      <c r="H56" s="71">
        <v>200</v>
      </c>
      <c r="I56" s="72">
        <v>200</v>
      </c>
      <c r="J56" s="72">
        <v>200</v>
      </c>
      <c r="K56" s="72">
        <v>200</v>
      </c>
      <c r="L56" s="4"/>
    </row>
    <row r="57" spans="1:12" ht="17.25" thickTop="1" thickBot="1" x14ac:dyDescent="0.3">
      <c r="A57" s="25"/>
      <c r="B57" s="20"/>
      <c r="C57" s="24" t="s">
        <v>135</v>
      </c>
      <c r="D57" s="20">
        <v>41</v>
      </c>
      <c r="E57" s="68">
        <v>71.02</v>
      </c>
      <c r="F57" s="68">
        <v>64.540000000000006</v>
      </c>
      <c r="G57" s="69">
        <v>100</v>
      </c>
      <c r="H57" s="68">
        <v>100</v>
      </c>
      <c r="I57" s="69">
        <v>100</v>
      </c>
      <c r="J57" s="69">
        <v>100</v>
      </c>
      <c r="K57" s="69">
        <v>100</v>
      </c>
    </row>
    <row r="58" spans="1:12" ht="17.25" thickTop="1" thickBot="1" x14ac:dyDescent="0.3">
      <c r="A58" s="25"/>
      <c r="B58" s="20"/>
      <c r="C58" s="24" t="s">
        <v>136</v>
      </c>
      <c r="D58" s="20">
        <v>41</v>
      </c>
      <c r="E58" s="68">
        <v>15.64</v>
      </c>
      <c r="F58" s="68">
        <v>34.200000000000003</v>
      </c>
      <c r="G58" s="69">
        <v>100</v>
      </c>
      <c r="H58" s="68">
        <v>100</v>
      </c>
      <c r="I58" s="69">
        <v>100</v>
      </c>
      <c r="J58" s="69">
        <v>100</v>
      </c>
      <c r="K58" s="69">
        <v>100</v>
      </c>
    </row>
    <row r="59" spans="1:12" ht="17.25" thickTop="1" thickBot="1" x14ac:dyDescent="0.3">
      <c r="A59" s="54"/>
      <c r="B59" s="54"/>
      <c r="C59" s="55" t="s">
        <v>137</v>
      </c>
      <c r="D59" s="54">
        <v>41</v>
      </c>
      <c r="E59" s="56">
        <f>E64+E69+E77+E82</f>
        <v>2543.2399999999998</v>
      </c>
      <c r="F59" s="56">
        <v>1451.29</v>
      </c>
      <c r="G59" s="57">
        <f>G60+G61+G62+G63+G64+G69+G77+G80+G81+G82</f>
        <v>2650</v>
      </c>
      <c r="H59" s="57">
        <f>H60+H61+H62+H63+H64+H69+H77+H80+H81+H82</f>
        <v>2900</v>
      </c>
      <c r="I59" s="57">
        <f>I60+I61+I62+I63+I64+I69+I77+I80+I81+I82</f>
        <v>2695</v>
      </c>
      <c r="J59" s="57">
        <f>J60+J61+J62+J63+J64+J69+J77+J80+J81+J82</f>
        <v>2695</v>
      </c>
      <c r="K59" s="57">
        <f>K60+K61+K62+K63+K64+K69+K77+K80+K81+K82</f>
        <v>2695</v>
      </c>
    </row>
    <row r="60" spans="1:12" s="167" customFormat="1" ht="17.25" thickTop="1" thickBot="1" x14ac:dyDescent="0.3">
      <c r="A60" s="73"/>
      <c r="B60" s="73"/>
      <c r="C60" s="90" t="s">
        <v>138</v>
      </c>
      <c r="D60" s="73">
        <v>41</v>
      </c>
      <c r="E60" s="91">
        <v>0</v>
      </c>
      <c r="F60" s="91">
        <v>0</v>
      </c>
      <c r="G60" s="92">
        <v>40</v>
      </c>
      <c r="H60" s="91">
        <v>40</v>
      </c>
      <c r="I60" s="92">
        <v>50</v>
      </c>
      <c r="J60" s="92">
        <v>50</v>
      </c>
      <c r="K60" s="92">
        <v>50</v>
      </c>
      <c r="L60" s="216"/>
    </row>
    <row r="61" spans="1:12" s="167" customFormat="1" ht="17.25" thickTop="1" thickBot="1" x14ac:dyDescent="0.3">
      <c r="A61" s="73"/>
      <c r="B61" s="73"/>
      <c r="C61" s="90" t="s">
        <v>139</v>
      </c>
      <c r="D61" s="73">
        <v>41</v>
      </c>
      <c r="E61" s="91">
        <v>0</v>
      </c>
      <c r="F61" s="91">
        <v>0</v>
      </c>
      <c r="G61" s="92">
        <v>100</v>
      </c>
      <c r="H61" s="91">
        <v>100</v>
      </c>
      <c r="I61" s="92">
        <v>100</v>
      </c>
      <c r="J61" s="92">
        <v>100</v>
      </c>
      <c r="K61" s="92">
        <v>100</v>
      </c>
      <c r="L61" s="216"/>
    </row>
    <row r="62" spans="1:12" s="167" customFormat="1" ht="17.25" thickTop="1" thickBot="1" x14ac:dyDescent="0.3">
      <c r="A62" s="73"/>
      <c r="B62" s="73"/>
      <c r="C62" s="90" t="s">
        <v>140</v>
      </c>
      <c r="D62" s="73">
        <v>41</v>
      </c>
      <c r="E62" s="91">
        <v>0</v>
      </c>
      <c r="F62" s="91">
        <v>9.9</v>
      </c>
      <c r="G62" s="92">
        <v>100</v>
      </c>
      <c r="H62" s="91">
        <v>350</v>
      </c>
      <c r="I62" s="92">
        <v>100</v>
      </c>
      <c r="J62" s="92">
        <v>100</v>
      </c>
      <c r="K62" s="92">
        <v>100</v>
      </c>
      <c r="L62" s="216"/>
    </row>
    <row r="63" spans="1:12" s="167" customFormat="1" ht="17.25" thickTop="1" thickBot="1" x14ac:dyDescent="0.3">
      <c r="A63" s="73"/>
      <c r="B63" s="73"/>
      <c r="C63" s="90" t="s">
        <v>141</v>
      </c>
      <c r="D63" s="73">
        <v>41</v>
      </c>
      <c r="E63" s="91">
        <v>0</v>
      </c>
      <c r="F63" s="91">
        <v>0</v>
      </c>
      <c r="G63" s="92">
        <v>100</v>
      </c>
      <c r="H63" s="91">
        <v>100</v>
      </c>
      <c r="I63" s="92">
        <v>100</v>
      </c>
      <c r="J63" s="92">
        <v>100</v>
      </c>
      <c r="K63" s="92">
        <v>100</v>
      </c>
      <c r="L63" s="216"/>
    </row>
    <row r="64" spans="1:12" s="167" customFormat="1" ht="17.25" thickTop="1" thickBot="1" x14ac:dyDescent="0.3">
      <c r="A64" s="20"/>
      <c r="B64" s="20"/>
      <c r="C64" s="19" t="s">
        <v>142</v>
      </c>
      <c r="D64" s="41">
        <v>111</v>
      </c>
      <c r="E64" s="71">
        <f>E67+E68</f>
        <v>124.82000000000001</v>
      </c>
      <c r="F64" s="71">
        <v>95.11</v>
      </c>
      <c r="G64" s="72">
        <v>80</v>
      </c>
      <c r="H64" s="71">
        <v>80</v>
      </c>
      <c r="I64" s="72">
        <v>125</v>
      </c>
      <c r="J64" s="72">
        <v>125</v>
      </c>
      <c r="K64" s="72">
        <v>125</v>
      </c>
      <c r="L64" s="4"/>
    </row>
    <row r="65" spans="1:12" ht="17.25" thickTop="1" thickBot="1" x14ac:dyDescent="0.3">
      <c r="A65" s="25"/>
      <c r="B65" s="25"/>
      <c r="C65" s="24" t="s">
        <v>143</v>
      </c>
      <c r="D65" s="41">
        <v>111</v>
      </c>
      <c r="E65" s="68">
        <v>0</v>
      </c>
      <c r="F65" s="68">
        <v>18</v>
      </c>
      <c r="G65" s="69">
        <v>30</v>
      </c>
      <c r="H65" s="68">
        <v>0</v>
      </c>
      <c r="I65" s="69">
        <v>0</v>
      </c>
      <c r="J65" s="69">
        <v>0</v>
      </c>
      <c r="K65" s="69">
        <v>0</v>
      </c>
      <c r="L65" s="70"/>
    </row>
    <row r="66" spans="1:12" ht="17.25" thickTop="1" thickBot="1" x14ac:dyDescent="0.3">
      <c r="A66" s="25"/>
      <c r="B66" s="20"/>
      <c r="C66" s="24" t="s">
        <v>144</v>
      </c>
      <c r="D66" s="41">
        <v>111</v>
      </c>
      <c r="E66" s="68">
        <v>0</v>
      </c>
      <c r="F66" s="68">
        <v>0</v>
      </c>
      <c r="G66" s="69">
        <v>0</v>
      </c>
      <c r="H66" s="68">
        <v>0</v>
      </c>
      <c r="I66" s="69">
        <v>0</v>
      </c>
      <c r="J66" s="69">
        <v>0</v>
      </c>
      <c r="K66" s="69">
        <v>0</v>
      </c>
    </row>
    <row r="67" spans="1:12" ht="17.25" thickTop="1" thickBot="1" x14ac:dyDescent="0.3">
      <c r="A67" s="25"/>
      <c r="B67" s="20"/>
      <c r="C67" s="24" t="s">
        <v>145</v>
      </c>
      <c r="D67" s="41">
        <v>111</v>
      </c>
      <c r="E67" s="68">
        <v>21.2</v>
      </c>
      <c r="F67" s="68">
        <v>77.11</v>
      </c>
      <c r="G67" s="69">
        <v>30</v>
      </c>
      <c r="H67" s="68">
        <v>0</v>
      </c>
      <c r="I67" s="69">
        <v>25</v>
      </c>
      <c r="J67" s="69">
        <v>25</v>
      </c>
      <c r="K67" s="69">
        <v>25</v>
      </c>
    </row>
    <row r="68" spans="1:12" ht="17.25" thickTop="1" thickBot="1" x14ac:dyDescent="0.3">
      <c r="A68" s="25"/>
      <c r="B68" s="20"/>
      <c r="C68" s="24" t="s">
        <v>146</v>
      </c>
      <c r="D68" s="41">
        <v>111</v>
      </c>
      <c r="E68" s="68">
        <v>103.62</v>
      </c>
      <c r="F68" s="68">
        <v>0</v>
      </c>
      <c r="G68" s="69">
        <v>20</v>
      </c>
      <c r="H68" s="68">
        <v>80</v>
      </c>
      <c r="I68" s="69">
        <v>100</v>
      </c>
      <c r="J68" s="69">
        <v>100</v>
      </c>
      <c r="K68" s="69">
        <v>100</v>
      </c>
    </row>
    <row r="69" spans="1:12" ht="17.25" thickTop="1" thickBot="1" x14ac:dyDescent="0.3">
      <c r="A69" s="20"/>
      <c r="B69" s="20"/>
      <c r="C69" s="19" t="s">
        <v>142</v>
      </c>
      <c r="D69" s="20">
        <v>41</v>
      </c>
      <c r="E69" s="71">
        <f>E70+E72+E73+E74+E75+E76</f>
        <v>1878.56</v>
      </c>
      <c r="F69" s="71">
        <v>702.03</v>
      </c>
      <c r="G69" s="72">
        <f>G70+G71+G72+G73+G74+G75+G76</f>
        <v>1430</v>
      </c>
      <c r="H69" s="71">
        <f>H70+H71+H72+H73+H74+H75+H76</f>
        <v>1430</v>
      </c>
      <c r="I69" s="71">
        <f>I70+I71+I72+I73+I74+I75+I76</f>
        <v>1420</v>
      </c>
      <c r="J69" s="71">
        <f>J70+J71+J72+J73+J74+J75+J76</f>
        <v>1420</v>
      </c>
      <c r="K69" s="71">
        <f>K70+K71+K72+K73+K74+K75+K76</f>
        <v>1420</v>
      </c>
      <c r="L69" s="4"/>
    </row>
    <row r="70" spans="1:12" ht="17.25" thickTop="1" thickBot="1" x14ac:dyDescent="0.3">
      <c r="A70" s="25"/>
      <c r="B70" s="25"/>
      <c r="C70" s="24" t="s">
        <v>143</v>
      </c>
      <c r="D70" s="20">
        <v>41</v>
      </c>
      <c r="E70" s="68">
        <v>52.65</v>
      </c>
      <c r="F70" s="68">
        <v>35.42</v>
      </c>
      <c r="G70" s="69">
        <v>100</v>
      </c>
      <c r="H70" s="68">
        <v>100</v>
      </c>
      <c r="I70" s="69">
        <v>100</v>
      </c>
      <c r="J70" s="69">
        <v>100</v>
      </c>
      <c r="K70" s="69">
        <v>100</v>
      </c>
      <c r="L70" s="70"/>
    </row>
    <row r="71" spans="1:12" ht="17.25" thickTop="1" thickBot="1" x14ac:dyDescent="0.3">
      <c r="A71" s="20"/>
      <c r="B71" s="20"/>
      <c r="C71" s="24" t="s">
        <v>144</v>
      </c>
      <c r="D71" s="20">
        <v>41</v>
      </c>
      <c r="E71" s="68">
        <v>0</v>
      </c>
      <c r="F71" s="68">
        <v>34.020000000000003</v>
      </c>
      <c r="G71" s="69">
        <v>100</v>
      </c>
      <c r="H71" s="68">
        <v>100</v>
      </c>
      <c r="I71" s="69">
        <v>100</v>
      </c>
      <c r="J71" s="69">
        <v>100</v>
      </c>
      <c r="K71" s="69">
        <v>100</v>
      </c>
      <c r="L71" s="4"/>
    </row>
    <row r="72" spans="1:12" ht="17.25" thickTop="1" thickBot="1" x14ac:dyDescent="0.3">
      <c r="A72" s="20"/>
      <c r="B72" s="20"/>
      <c r="C72" s="24" t="s">
        <v>145</v>
      </c>
      <c r="D72" s="20">
        <v>41</v>
      </c>
      <c r="E72" s="68">
        <v>221.73</v>
      </c>
      <c r="F72" s="68">
        <v>96.72</v>
      </c>
      <c r="G72" s="69">
        <v>200</v>
      </c>
      <c r="H72" s="68">
        <v>200</v>
      </c>
      <c r="I72" s="69">
        <v>200</v>
      </c>
      <c r="J72" s="69">
        <v>200</v>
      </c>
      <c r="K72" s="69">
        <v>200</v>
      </c>
      <c r="L72" s="4"/>
    </row>
    <row r="73" spans="1:12" ht="17.25" thickTop="1" thickBot="1" x14ac:dyDescent="0.3">
      <c r="A73" s="20"/>
      <c r="B73" s="20"/>
      <c r="C73" s="24" t="s">
        <v>146</v>
      </c>
      <c r="D73" s="20">
        <v>41</v>
      </c>
      <c r="E73" s="68">
        <v>399.82</v>
      </c>
      <c r="F73" s="68">
        <v>0</v>
      </c>
      <c r="G73" s="69">
        <v>400</v>
      </c>
      <c r="H73" s="68">
        <v>400</v>
      </c>
      <c r="I73" s="69">
        <v>400</v>
      </c>
      <c r="J73" s="69">
        <v>400</v>
      </c>
      <c r="K73" s="69">
        <v>400</v>
      </c>
      <c r="L73" s="4"/>
    </row>
    <row r="74" spans="1:12" ht="17.25" thickTop="1" thickBot="1" x14ac:dyDescent="0.3">
      <c r="A74" s="20"/>
      <c r="B74" s="20"/>
      <c r="C74" s="24" t="s">
        <v>147</v>
      </c>
      <c r="D74" s="20">
        <v>41</v>
      </c>
      <c r="E74" s="68">
        <v>55.4</v>
      </c>
      <c r="F74" s="68">
        <v>16</v>
      </c>
      <c r="G74" s="69">
        <v>100</v>
      </c>
      <c r="H74" s="68">
        <v>100</v>
      </c>
      <c r="I74" s="69">
        <v>100</v>
      </c>
      <c r="J74" s="69">
        <v>100</v>
      </c>
      <c r="K74" s="69">
        <v>100</v>
      </c>
      <c r="L74" s="4"/>
    </row>
    <row r="75" spans="1:12" ht="17.25" thickTop="1" thickBot="1" x14ac:dyDescent="0.3">
      <c r="A75" s="20"/>
      <c r="B75" s="20"/>
      <c r="C75" s="24" t="s">
        <v>148</v>
      </c>
      <c r="D75" s="20">
        <v>41</v>
      </c>
      <c r="E75" s="68">
        <v>1104.8599999999999</v>
      </c>
      <c r="F75" s="68">
        <v>518.37</v>
      </c>
      <c r="G75" s="69">
        <v>500</v>
      </c>
      <c r="H75" s="68">
        <v>500</v>
      </c>
      <c r="I75" s="69">
        <v>500</v>
      </c>
      <c r="J75" s="69">
        <v>500</v>
      </c>
      <c r="K75" s="69">
        <v>500</v>
      </c>
      <c r="L75" s="4"/>
    </row>
    <row r="76" spans="1:12" ht="17.25" thickTop="1" thickBot="1" x14ac:dyDescent="0.3">
      <c r="A76" s="20"/>
      <c r="B76" s="20"/>
      <c r="C76" s="24" t="s">
        <v>435</v>
      </c>
      <c r="D76" s="20">
        <v>41</v>
      </c>
      <c r="E76" s="68">
        <v>44.1</v>
      </c>
      <c r="F76" s="68">
        <v>1.5</v>
      </c>
      <c r="G76" s="69">
        <v>30</v>
      </c>
      <c r="H76" s="68">
        <v>30</v>
      </c>
      <c r="I76" s="69">
        <v>20</v>
      </c>
      <c r="J76" s="69">
        <v>20</v>
      </c>
      <c r="K76" s="69">
        <v>20</v>
      </c>
      <c r="L76" s="4"/>
    </row>
    <row r="77" spans="1:12" ht="17.25" thickTop="1" thickBot="1" x14ac:dyDescent="0.3">
      <c r="A77" s="66"/>
      <c r="B77" s="58"/>
      <c r="C77" s="66" t="s">
        <v>149</v>
      </c>
      <c r="D77" s="58">
        <v>41</v>
      </c>
      <c r="E77" s="60">
        <v>386.8</v>
      </c>
      <c r="F77" s="60">
        <v>436</v>
      </c>
      <c r="G77" s="61">
        <v>400</v>
      </c>
      <c r="H77" s="60">
        <v>400</v>
      </c>
      <c r="I77" s="61">
        <v>400</v>
      </c>
      <c r="J77" s="61">
        <v>400</v>
      </c>
      <c r="K77" s="61">
        <v>400</v>
      </c>
      <c r="L77" s="4"/>
    </row>
    <row r="78" spans="1:12" ht="17.25" thickTop="1" thickBot="1" x14ac:dyDescent="0.3">
      <c r="A78" s="67"/>
      <c r="B78" s="58"/>
      <c r="C78" s="67" t="s">
        <v>150</v>
      </c>
      <c r="D78" s="58">
        <v>41</v>
      </c>
      <c r="E78" s="64">
        <v>0</v>
      </c>
      <c r="F78" s="64">
        <v>0</v>
      </c>
      <c r="G78" s="65">
        <v>100</v>
      </c>
      <c r="H78" s="64">
        <v>100</v>
      </c>
      <c r="I78" s="65">
        <v>100</v>
      </c>
      <c r="J78" s="65">
        <v>100</v>
      </c>
      <c r="K78" s="65">
        <v>100</v>
      </c>
    </row>
    <row r="79" spans="1:12" ht="17.25" thickTop="1" thickBot="1" x14ac:dyDescent="0.3">
      <c r="A79" s="67"/>
      <c r="B79" s="58"/>
      <c r="C79" s="67" t="s">
        <v>151</v>
      </c>
      <c r="D79" s="58">
        <v>41</v>
      </c>
      <c r="E79" s="64">
        <v>386.8</v>
      </c>
      <c r="F79" s="64">
        <v>436</v>
      </c>
      <c r="G79" s="65">
        <v>300</v>
      </c>
      <c r="H79" s="64">
        <v>300</v>
      </c>
      <c r="I79" s="65">
        <v>300</v>
      </c>
      <c r="J79" s="65">
        <v>300</v>
      </c>
      <c r="K79" s="65">
        <v>300</v>
      </c>
    </row>
    <row r="80" spans="1:12" s="166" customFormat="1" ht="17.25" thickTop="1" thickBot="1" x14ac:dyDescent="0.3">
      <c r="A80" s="169"/>
      <c r="B80" s="80"/>
      <c r="C80" s="169" t="s">
        <v>152</v>
      </c>
      <c r="D80" s="80">
        <v>41</v>
      </c>
      <c r="E80" s="87">
        <v>0</v>
      </c>
      <c r="F80" s="87">
        <v>0</v>
      </c>
      <c r="G80" s="88">
        <v>100</v>
      </c>
      <c r="H80" s="87">
        <v>100</v>
      </c>
      <c r="I80" s="88">
        <v>100</v>
      </c>
      <c r="J80" s="88">
        <v>100</v>
      </c>
      <c r="K80" s="88">
        <v>100</v>
      </c>
    </row>
    <row r="81" spans="1:12" s="166" customFormat="1" ht="17.25" thickTop="1" thickBot="1" x14ac:dyDescent="0.3">
      <c r="A81" s="169"/>
      <c r="B81" s="80"/>
      <c r="C81" s="169" t="s">
        <v>153</v>
      </c>
      <c r="D81" s="80">
        <v>41</v>
      </c>
      <c r="E81" s="87">
        <v>0</v>
      </c>
      <c r="F81" s="87">
        <v>0</v>
      </c>
      <c r="G81" s="88">
        <v>50</v>
      </c>
      <c r="H81" s="87">
        <v>50</v>
      </c>
      <c r="I81" s="88">
        <v>50</v>
      </c>
      <c r="J81" s="88">
        <v>50</v>
      </c>
      <c r="K81" s="88">
        <v>50</v>
      </c>
    </row>
    <row r="82" spans="1:12" s="166" customFormat="1" ht="17.25" thickTop="1" thickBot="1" x14ac:dyDescent="0.3">
      <c r="A82" s="66"/>
      <c r="B82" s="58"/>
      <c r="C82" s="66" t="s">
        <v>154</v>
      </c>
      <c r="D82" s="58">
        <v>41</v>
      </c>
      <c r="E82" s="60">
        <v>153.06</v>
      </c>
      <c r="F82" s="60">
        <v>208.25</v>
      </c>
      <c r="G82" s="61">
        <v>250</v>
      </c>
      <c r="H82" s="60">
        <v>250</v>
      </c>
      <c r="I82" s="61">
        <v>250</v>
      </c>
      <c r="J82" s="61">
        <v>250</v>
      </c>
      <c r="K82" s="61">
        <v>250</v>
      </c>
    </row>
    <row r="83" spans="1:12" ht="17.25" thickTop="1" thickBot="1" x14ac:dyDescent="0.3">
      <c r="A83" s="54"/>
      <c r="B83" s="54"/>
      <c r="C83" s="55" t="s">
        <v>155</v>
      </c>
      <c r="D83" s="54">
        <v>41</v>
      </c>
      <c r="E83" s="56">
        <v>0</v>
      </c>
      <c r="F83" s="56">
        <v>42</v>
      </c>
      <c r="G83" s="57">
        <v>250</v>
      </c>
      <c r="H83" s="56">
        <v>250</v>
      </c>
      <c r="I83" s="57">
        <v>250</v>
      </c>
      <c r="J83" s="57">
        <v>250</v>
      </c>
      <c r="K83" s="57">
        <v>250</v>
      </c>
    </row>
    <row r="84" spans="1:12" ht="17.25" thickTop="1" thickBot="1" x14ac:dyDescent="0.3">
      <c r="A84" s="67"/>
      <c r="B84" s="58"/>
      <c r="C84" s="67" t="s">
        <v>552</v>
      </c>
      <c r="D84" s="58">
        <v>41</v>
      </c>
      <c r="E84" s="64">
        <v>0</v>
      </c>
      <c r="F84" s="64">
        <v>42</v>
      </c>
      <c r="G84" s="65">
        <v>150</v>
      </c>
      <c r="H84" s="64">
        <v>150</v>
      </c>
      <c r="I84" s="65">
        <v>150</v>
      </c>
      <c r="J84" s="65">
        <v>150</v>
      </c>
      <c r="K84" s="65">
        <v>150</v>
      </c>
    </row>
    <row r="85" spans="1:12" ht="17.25" thickTop="1" thickBot="1" x14ac:dyDescent="0.3">
      <c r="A85" s="67"/>
      <c r="B85" s="58"/>
      <c r="C85" s="67" t="s">
        <v>157</v>
      </c>
      <c r="D85" s="58">
        <v>41</v>
      </c>
      <c r="E85" s="64">
        <v>0</v>
      </c>
      <c r="F85" s="64">
        <v>0</v>
      </c>
      <c r="G85" s="65">
        <v>50</v>
      </c>
      <c r="H85" s="64">
        <v>50</v>
      </c>
      <c r="I85" s="65">
        <v>50</v>
      </c>
      <c r="J85" s="65">
        <v>50</v>
      </c>
      <c r="K85" s="65">
        <v>50</v>
      </c>
    </row>
    <row r="86" spans="1:12" ht="17.25" thickTop="1" thickBot="1" x14ac:dyDescent="0.3">
      <c r="A86" s="67"/>
      <c r="B86" s="58"/>
      <c r="C86" s="67" t="s">
        <v>158</v>
      </c>
      <c r="D86" s="58">
        <v>41</v>
      </c>
      <c r="E86" s="64">
        <v>0</v>
      </c>
      <c r="F86" s="64">
        <v>0</v>
      </c>
      <c r="G86" s="65">
        <v>50</v>
      </c>
      <c r="H86" s="64">
        <v>50</v>
      </c>
      <c r="I86" s="65">
        <v>50</v>
      </c>
      <c r="J86" s="65">
        <v>50</v>
      </c>
      <c r="K86" s="65">
        <v>50</v>
      </c>
    </row>
    <row r="87" spans="1:12" ht="17.25" thickTop="1" thickBot="1" x14ac:dyDescent="0.3">
      <c r="A87" s="54"/>
      <c r="B87" s="54"/>
      <c r="C87" s="55" t="s">
        <v>159</v>
      </c>
      <c r="D87" s="54">
        <v>41</v>
      </c>
      <c r="E87" s="56">
        <f>E90+E91+E93</f>
        <v>1535.3400000000001</v>
      </c>
      <c r="F87" s="56">
        <v>967</v>
      </c>
      <c r="G87" s="56">
        <f>100+500+850+80</f>
        <v>1530</v>
      </c>
      <c r="H87" s="56">
        <v>1530</v>
      </c>
      <c r="I87" s="56">
        <v>1450</v>
      </c>
      <c r="J87" s="56">
        <v>1450</v>
      </c>
      <c r="K87" s="56">
        <v>1450</v>
      </c>
    </row>
    <row r="88" spans="1:12" ht="17.25" thickTop="1" thickBot="1" x14ac:dyDescent="0.3">
      <c r="A88" s="75"/>
      <c r="B88" s="73"/>
      <c r="C88" s="74" t="s">
        <v>160</v>
      </c>
      <c r="D88" s="73">
        <v>41</v>
      </c>
      <c r="E88" s="76">
        <v>0</v>
      </c>
      <c r="F88" s="76">
        <v>0</v>
      </c>
      <c r="G88" s="77">
        <v>50</v>
      </c>
      <c r="H88" s="76">
        <v>50</v>
      </c>
      <c r="I88" s="77">
        <v>50</v>
      </c>
      <c r="J88" s="77">
        <v>50</v>
      </c>
      <c r="K88" s="77">
        <v>50</v>
      </c>
      <c r="L88" s="84"/>
    </row>
    <row r="89" spans="1:12" ht="17.25" thickTop="1" thickBot="1" x14ac:dyDescent="0.3">
      <c r="A89" s="75"/>
      <c r="B89" s="73"/>
      <c r="C89" s="74" t="s">
        <v>161</v>
      </c>
      <c r="D89" s="73">
        <v>41</v>
      </c>
      <c r="E89" s="76">
        <v>0</v>
      </c>
      <c r="F89" s="76">
        <v>0</v>
      </c>
      <c r="G89" s="77">
        <v>50</v>
      </c>
      <c r="H89" s="76">
        <v>50</v>
      </c>
      <c r="I89" s="77">
        <v>50</v>
      </c>
      <c r="J89" s="77">
        <v>50</v>
      </c>
      <c r="K89" s="77">
        <v>50</v>
      </c>
      <c r="L89" s="84"/>
    </row>
    <row r="90" spans="1:12" ht="17.25" thickTop="1" thickBot="1" x14ac:dyDescent="0.3">
      <c r="A90" s="67"/>
      <c r="B90" s="58"/>
      <c r="C90" s="67" t="s">
        <v>162</v>
      </c>
      <c r="D90" s="58">
        <v>41</v>
      </c>
      <c r="E90" s="64">
        <v>598.74</v>
      </c>
      <c r="F90" s="64">
        <v>0</v>
      </c>
      <c r="G90" s="65">
        <v>500</v>
      </c>
      <c r="H90" s="64">
        <v>500</v>
      </c>
      <c r="I90" s="65">
        <v>500</v>
      </c>
      <c r="J90" s="65">
        <v>500</v>
      </c>
      <c r="K90" s="65">
        <v>500</v>
      </c>
    </row>
    <row r="91" spans="1:12" ht="17.25" thickTop="1" thickBot="1" x14ac:dyDescent="0.3">
      <c r="A91" s="67"/>
      <c r="B91" s="58"/>
      <c r="C91" s="67" t="s">
        <v>163</v>
      </c>
      <c r="D91" s="58">
        <v>41</v>
      </c>
      <c r="E91" s="64">
        <v>120</v>
      </c>
      <c r="F91" s="64">
        <v>941.81</v>
      </c>
      <c r="G91" s="65">
        <v>850</v>
      </c>
      <c r="H91" s="64">
        <v>850</v>
      </c>
      <c r="I91" s="65">
        <v>850</v>
      </c>
      <c r="J91" s="65">
        <v>850</v>
      </c>
      <c r="K91" s="65">
        <v>850</v>
      </c>
    </row>
    <row r="92" spans="1:12" ht="17.25" thickTop="1" thickBot="1" x14ac:dyDescent="0.3">
      <c r="A92" s="67"/>
      <c r="B92" s="58"/>
      <c r="C92" s="67" t="s">
        <v>163</v>
      </c>
      <c r="D92" s="85">
        <v>111</v>
      </c>
      <c r="E92" s="64">
        <v>0</v>
      </c>
      <c r="F92" s="64">
        <v>25.19</v>
      </c>
      <c r="G92" s="65">
        <v>80</v>
      </c>
      <c r="H92" s="64">
        <v>80</v>
      </c>
      <c r="I92" s="65">
        <v>0</v>
      </c>
      <c r="J92" s="65">
        <v>0</v>
      </c>
      <c r="K92" s="65">
        <v>0</v>
      </c>
    </row>
    <row r="93" spans="1:12" ht="17.25" thickTop="1" thickBot="1" x14ac:dyDescent="0.3">
      <c r="A93" s="67"/>
      <c r="B93" s="58"/>
      <c r="C93" s="67" t="s">
        <v>401</v>
      </c>
      <c r="D93" s="85">
        <v>41</v>
      </c>
      <c r="E93" s="64">
        <v>816.6</v>
      </c>
      <c r="F93" s="64">
        <v>0</v>
      </c>
      <c r="G93" s="65">
        <v>0</v>
      </c>
      <c r="H93" s="64">
        <v>0</v>
      </c>
      <c r="I93" s="65">
        <v>0</v>
      </c>
      <c r="J93" s="65">
        <v>0</v>
      </c>
      <c r="K93" s="65">
        <v>0</v>
      </c>
    </row>
    <row r="94" spans="1:12" ht="17.25" thickTop="1" thickBot="1" x14ac:dyDescent="0.3">
      <c r="A94" s="54"/>
      <c r="B94" s="54"/>
      <c r="C94" s="55" t="s">
        <v>164</v>
      </c>
      <c r="D94" s="54">
        <v>41</v>
      </c>
      <c r="E94" s="56">
        <f>E95+E99+E100+E108+E110+E111+E114+E118+E122+E123+E125+E126</f>
        <v>7970.8700000000008</v>
      </c>
      <c r="F94" s="56">
        <f>F95+F99+F100+F108+F110+F111+F114+F118+F122+F123+F125+F126</f>
        <v>6328.4499999999989</v>
      </c>
      <c r="G94" s="57">
        <f>G95+G99+G100+G108+G109+G110+G111+G114+G118+G122+G123+G124+G125+G126+G127</f>
        <v>6950</v>
      </c>
      <c r="H94" s="57">
        <f>H95+H99+H100+H108+H109+H110+H111+H114+H118+H122+H123+H124+H125+H126+H127</f>
        <v>6830</v>
      </c>
      <c r="I94" s="57">
        <f>I95+I99+I100+I108+I109+I110+I111+I114+I118+I122+I123+I124+I125+I126+I127</f>
        <v>6460</v>
      </c>
      <c r="J94" s="57">
        <f>J95+J99+J100+J108+J109+J110+J111+J114+J118+J122+J123+J124+J125+J126+J127</f>
        <v>6460</v>
      </c>
      <c r="K94" s="57">
        <f>K95+K99+K100+K108+K109+K110+K111+K114+K118+K122+K123+K124+K125+K126+K127</f>
        <v>6460</v>
      </c>
    </row>
    <row r="95" spans="1:12" ht="17.25" thickTop="1" thickBot="1" x14ac:dyDescent="0.3">
      <c r="A95" s="20"/>
      <c r="B95" s="20"/>
      <c r="C95" s="19" t="s">
        <v>165</v>
      </c>
      <c r="D95" s="20">
        <v>41</v>
      </c>
      <c r="E95" s="71">
        <v>520</v>
      </c>
      <c r="F95" s="71">
        <v>1010.3</v>
      </c>
      <c r="G95" s="72">
        <v>1350</v>
      </c>
      <c r="H95" s="71">
        <v>1550</v>
      </c>
      <c r="I95" s="71">
        <v>1550</v>
      </c>
      <c r="J95" s="71">
        <v>1550</v>
      </c>
      <c r="K95" s="71">
        <v>1550</v>
      </c>
      <c r="L95" s="4"/>
    </row>
    <row r="96" spans="1:12" ht="17.25" thickTop="1" thickBot="1" x14ac:dyDescent="0.3">
      <c r="A96" s="25"/>
      <c r="B96" s="20"/>
      <c r="C96" s="24" t="s">
        <v>166</v>
      </c>
      <c r="D96" s="20">
        <v>41</v>
      </c>
      <c r="E96" s="68">
        <v>210</v>
      </c>
      <c r="F96" s="68">
        <v>650</v>
      </c>
      <c r="G96" s="69">
        <v>700</v>
      </c>
      <c r="H96" s="68">
        <v>700</v>
      </c>
      <c r="I96" s="69">
        <v>700</v>
      </c>
      <c r="J96" s="69">
        <v>700</v>
      </c>
      <c r="K96" s="69">
        <v>700</v>
      </c>
    </row>
    <row r="97" spans="1:12" ht="17.25" thickTop="1" thickBot="1" x14ac:dyDescent="0.3">
      <c r="A97" s="25"/>
      <c r="B97" s="20"/>
      <c r="C97" s="24" t="s">
        <v>167</v>
      </c>
      <c r="D97" s="20">
        <v>41</v>
      </c>
      <c r="E97" s="68">
        <v>0</v>
      </c>
      <c r="F97" s="68">
        <v>43.3</v>
      </c>
      <c r="G97" s="69">
        <v>300</v>
      </c>
      <c r="H97" s="68">
        <v>300</v>
      </c>
      <c r="I97" s="69">
        <v>300</v>
      </c>
      <c r="J97" s="69">
        <v>300</v>
      </c>
      <c r="K97" s="69">
        <v>300</v>
      </c>
    </row>
    <row r="98" spans="1:12" ht="17.25" thickTop="1" thickBot="1" x14ac:dyDescent="0.3">
      <c r="A98" s="25"/>
      <c r="B98" s="20"/>
      <c r="C98" s="24" t="s">
        <v>168</v>
      </c>
      <c r="D98" s="20">
        <v>41</v>
      </c>
      <c r="E98" s="68">
        <v>310</v>
      </c>
      <c r="F98" s="68">
        <v>317</v>
      </c>
      <c r="G98" s="69">
        <v>350</v>
      </c>
      <c r="H98" s="68">
        <v>550</v>
      </c>
      <c r="I98" s="69">
        <v>550</v>
      </c>
      <c r="J98" s="69">
        <v>550</v>
      </c>
      <c r="K98" s="69">
        <v>550</v>
      </c>
    </row>
    <row r="99" spans="1:12" ht="17.25" thickTop="1" thickBot="1" x14ac:dyDescent="0.3">
      <c r="A99" s="20"/>
      <c r="B99" s="20"/>
      <c r="C99" s="19" t="s">
        <v>169</v>
      </c>
      <c r="D99" s="20">
        <v>41</v>
      </c>
      <c r="E99" s="71">
        <v>315</v>
      </c>
      <c r="F99" s="71">
        <v>342</v>
      </c>
      <c r="G99" s="72">
        <v>100</v>
      </c>
      <c r="H99" s="71">
        <v>100</v>
      </c>
      <c r="I99" s="72">
        <v>100</v>
      </c>
      <c r="J99" s="72">
        <v>100</v>
      </c>
      <c r="K99" s="72">
        <v>100</v>
      </c>
    </row>
    <row r="100" spans="1:12" ht="17.25" thickTop="1" thickBot="1" x14ac:dyDescent="0.3">
      <c r="A100" s="20"/>
      <c r="B100" s="20"/>
      <c r="C100" s="19" t="s">
        <v>170</v>
      </c>
      <c r="D100" s="20">
        <v>41</v>
      </c>
      <c r="E100" s="71">
        <f>E101+E102+E104+E105+E106+E107</f>
        <v>1874.18</v>
      </c>
      <c r="F100" s="71">
        <v>2241.7199999999998</v>
      </c>
      <c r="G100" s="72">
        <v>2130</v>
      </c>
      <c r="H100" s="71">
        <v>2180</v>
      </c>
      <c r="I100" s="71">
        <f>I101+I102+I103+I104+I105+I106+I107</f>
        <v>2130</v>
      </c>
      <c r="J100" s="71">
        <f>J101+J102+J103+J104+J105+J106+J107</f>
        <v>2130</v>
      </c>
      <c r="K100" s="71">
        <f>K101+K102+K103+K104+K105+K106+K107</f>
        <v>2130</v>
      </c>
      <c r="L100" s="4"/>
    </row>
    <row r="101" spans="1:12" ht="17.25" thickTop="1" thickBot="1" x14ac:dyDescent="0.3">
      <c r="A101" s="20"/>
      <c r="B101" s="20"/>
      <c r="C101" s="24" t="s">
        <v>171</v>
      </c>
      <c r="D101" s="20">
        <v>41</v>
      </c>
      <c r="E101" s="68">
        <v>283.3</v>
      </c>
      <c r="F101" s="68">
        <v>224</v>
      </c>
      <c r="G101" s="69">
        <v>400</v>
      </c>
      <c r="H101" s="68">
        <v>400</v>
      </c>
      <c r="I101" s="69">
        <v>400</v>
      </c>
      <c r="J101" s="69">
        <v>400</v>
      </c>
      <c r="K101" s="69">
        <v>400</v>
      </c>
      <c r="L101" s="4"/>
    </row>
    <row r="102" spans="1:12" ht="17.25" thickTop="1" thickBot="1" x14ac:dyDescent="0.3">
      <c r="A102" s="20"/>
      <c r="B102" s="20"/>
      <c r="C102" s="24" t="s">
        <v>172</v>
      </c>
      <c r="D102" s="20">
        <v>41</v>
      </c>
      <c r="E102" s="68">
        <v>109</v>
      </c>
      <c r="F102" s="68">
        <v>109</v>
      </c>
      <c r="G102" s="69">
        <v>200</v>
      </c>
      <c r="H102" s="68">
        <v>200</v>
      </c>
      <c r="I102" s="69">
        <v>200</v>
      </c>
      <c r="J102" s="69">
        <v>200</v>
      </c>
      <c r="K102" s="69">
        <v>200</v>
      </c>
      <c r="L102" s="4"/>
    </row>
    <row r="103" spans="1:12" ht="17.25" thickTop="1" thickBot="1" x14ac:dyDescent="0.3">
      <c r="A103" s="20"/>
      <c r="B103" s="20"/>
      <c r="C103" s="24" t="s">
        <v>173</v>
      </c>
      <c r="D103" s="20">
        <v>41</v>
      </c>
      <c r="E103" s="68">
        <v>0</v>
      </c>
      <c r="F103" s="68">
        <v>25.2</v>
      </c>
      <c r="G103" s="69">
        <v>50</v>
      </c>
      <c r="H103" s="68">
        <v>50</v>
      </c>
      <c r="I103" s="69">
        <v>50</v>
      </c>
      <c r="J103" s="69">
        <v>50</v>
      </c>
      <c r="K103" s="69">
        <v>50</v>
      </c>
      <c r="L103" s="4"/>
    </row>
    <row r="104" spans="1:12" ht="17.25" thickTop="1" thickBot="1" x14ac:dyDescent="0.3">
      <c r="A104" s="20"/>
      <c r="B104" s="20"/>
      <c r="C104" s="24" t="s">
        <v>174</v>
      </c>
      <c r="D104" s="20">
        <v>41</v>
      </c>
      <c r="E104" s="68">
        <v>53.52</v>
      </c>
      <c r="F104" s="68">
        <v>90.24</v>
      </c>
      <c r="G104" s="69">
        <v>150</v>
      </c>
      <c r="H104" s="68">
        <v>150</v>
      </c>
      <c r="I104" s="69">
        <v>100</v>
      </c>
      <c r="J104" s="69">
        <v>100</v>
      </c>
      <c r="K104" s="69">
        <v>100</v>
      </c>
      <c r="L104" s="4"/>
    </row>
    <row r="105" spans="1:12" ht="17.25" thickTop="1" thickBot="1" x14ac:dyDescent="0.3">
      <c r="A105" s="20"/>
      <c r="B105" s="20"/>
      <c r="C105" s="24" t="s">
        <v>175</v>
      </c>
      <c r="D105" s="20">
        <v>41</v>
      </c>
      <c r="E105" s="68">
        <v>606.36</v>
      </c>
      <c r="F105" s="68">
        <v>971.28</v>
      </c>
      <c r="G105" s="69">
        <v>500</v>
      </c>
      <c r="H105" s="68">
        <v>550</v>
      </c>
      <c r="I105" s="69">
        <v>550</v>
      </c>
      <c r="J105" s="69">
        <v>550</v>
      </c>
      <c r="K105" s="69">
        <v>550</v>
      </c>
      <c r="L105" s="4"/>
    </row>
    <row r="106" spans="1:12" ht="17.25" thickTop="1" thickBot="1" x14ac:dyDescent="0.3">
      <c r="A106" s="20"/>
      <c r="B106" s="20"/>
      <c r="C106" s="24" t="s">
        <v>176</v>
      </c>
      <c r="D106" s="20">
        <v>41</v>
      </c>
      <c r="E106" s="68">
        <v>402</v>
      </c>
      <c r="F106" s="68">
        <v>402</v>
      </c>
      <c r="G106" s="69">
        <v>410</v>
      </c>
      <c r="H106" s="68">
        <v>410</v>
      </c>
      <c r="I106" s="69">
        <v>410</v>
      </c>
      <c r="J106" s="69">
        <v>410</v>
      </c>
      <c r="K106" s="69">
        <v>410</v>
      </c>
      <c r="L106" s="4"/>
    </row>
    <row r="107" spans="1:12" ht="17.25" thickTop="1" thickBot="1" x14ac:dyDescent="0.3">
      <c r="A107" s="20"/>
      <c r="B107" s="20"/>
      <c r="C107" s="24" t="s">
        <v>324</v>
      </c>
      <c r="D107" s="20">
        <v>41</v>
      </c>
      <c r="E107" s="68">
        <v>420</v>
      </c>
      <c r="F107" s="68">
        <v>420</v>
      </c>
      <c r="G107" s="69">
        <v>420</v>
      </c>
      <c r="H107" s="68">
        <v>420</v>
      </c>
      <c r="I107" s="69">
        <v>420</v>
      </c>
      <c r="J107" s="69">
        <v>420</v>
      </c>
      <c r="K107" s="69">
        <v>420</v>
      </c>
      <c r="L107" s="4"/>
    </row>
    <row r="108" spans="1:12" s="167" customFormat="1" ht="17.25" thickTop="1" thickBot="1" x14ac:dyDescent="0.3">
      <c r="A108" s="20"/>
      <c r="B108" s="20"/>
      <c r="C108" s="19" t="s">
        <v>177</v>
      </c>
      <c r="D108" s="20">
        <v>41</v>
      </c>
      <c r="E108" s="71">
        <v>500</v>
      </c>
      <c r="F108" s="71">
        <v>1000</v>
      </c>
      <c r="G108" s="72">
        <v>500</v>
      </c>
      <c r="H108" s="71">
        <v>500</v>
      </c>
      <c r="I108" s="72">
        <v>500</v>
      </c>
      <c r="J108" s="72">
        <v>500</v>
      </c>
      <c r="K108" s="72">
        <v>500</v>
      </c>
    </row>
    <row r="109" spans="1:12" s="167" customFormat="1" ht="17.25" thickTop="1" thickBot="1" x14ac:dyDescent="0.3">
      <c r="A109" s="20"/>
      <c r="B109" s="20"/>
      <c r="C109" s="19" t="s">
        <v>178</v>
      </c>
      <c r="D109" s="20">
        <v>41</v>
      </c>
      <c r="E109" s="71">
        <v>0</v>
      </c>
      <c r="F109" s="71">
        <v>0</v>
      </c>
      <c r="G109" s="72">
        <v>100</v>
      </c>
      <c r="H109" s="71">
        <v>100</v>
      </c>
      <c r="I109" s="72">
        <v>100</v>
      </c>
      <c r="J109" s="72">
        <v>100</v>
      </c>
      <c r="K109" s="72">
        <v>100</v>
      </c>
    </row>
    <row r="110" spans="1:12" s="167" customFormat="1" ht="17.25" thickTop="1" thickBot="1" x14ac:dyDescent="0.3">
      <c r="A110" s="20"/>
      <c r="B110" s="20"/>
      <c r="C110" s="19" t="s">
        <v>179</v>
      </c>
      <c r="D110" s="20">
        <v>41</v>
      </c>
      <c r="E110" s="71">
        <v>73.13</v>
      </c>
      <c r="F110" s="71">
        <v>0</v>
      </c>
      <c r="G110" s="72">
        <v>100</v>
      </c>
      <c r="H110" s="71">
        <v>100</v>
      </c>
      <c r="I110" s="72">
        <v>50</v>
      </c>
      <c r="J110" s="72">
        <v>50</v>
      </c>
      <c r="K110" s="72">
        <v>50</v>
      </c>
    </row>
    <row r="111" spans="1:12" s="167" customFormat="1" ht="17.25" thickTop="1" thickBot="1" x14ac:dyDescent="0.3">
      <c r="A111" s="20"/>
      <c r="B111" s="20"/>
      <c r="C111" s="19" t="s">
        <v>180</v>
      </c>
      <c r="D111" s="20">
        <v>41</v>
      </c>
      <c r="E111" s="71">
        <v>1511.22</v>
      </c>
      <c r="F111" s="71">
        <v>0</v>
      </c>
      <c r="G111" s="72">
        <v>0</v>
      </c>
      <c r="H111" s="71">
        <v>0</v>
      </c>
      <c r="I111" s="72">
        <v>0</v>
      </c>
      <c r="J111" s="72">
        <v>0</v>
      </c>
      <c r="K111" s="72">
        <v>0</v>
      </c>
      <c r="L111" s="4"/>
    </row>
    <row r="112" spans="1:12" ht="17.25" thickTop="1" thickBot="1" x14ac:dyDescent="0.3">
      <c r="A112" s="25"/>
      <c r="B112" s="20"/>
      <c r="C112" s="24" t="s">
        <v>181</v>
      </c>
      <c r="D112" s="20">
        <v>41</v>
      </c>
      <c r="E112" s="68">
        <v>754.42</v>
      </c>
      <c r="F112" s="68">
        <v>0</v>
      </c>
      <c r="G112" s="69">
        <v>0</v>
      </c>
      <c r="H112" s="68">
        <v>0</v>
      </c>
      <c r="I112" s="69">
        <v>0</v>
      </c>
      <c r="J112" s="69">
        <v>0</v>
      </c>
      <c r="K112" s="69">
        <v>0</v>
      </c>
    </row>
    <row r="113" spans="1:12" ht="17.25" thickTop="1" thickBot="1" x14ac:dyDescent="0.3">
      <c r="A113" s="25"/>
      <c r="B113" s="20"/>
      <c r="C113" s="24" t="s">
        <v>182</v>
      </c>
      <c r="D113" s="20">
        <v>41</v>
      </c>
      <c r="E113" s="68">
        <v>756.8</v>
      </c>
      <c r="F113" s="68">
        <v>0</v>
      </c>
      <c r="G113" s="69">
        <v>0</v>
      </c>
      <c r="H113" s="68">
        <v>0</v>
      </c>
      <c r="I113" s="69">
        <v>0</v>
      </c>
      <c r="J113" s="69">
        <v>0</v>
      </c>
      <c r="K113" s="69">
        <v>0</v>
      </c>
    </row>
    <row r="114" spans="1:12" ht="17.25" thickTop="1" thickBot="1" x14ac:dyDescent="0.3">
      <c r="A114" s="58"/>
      <c r="B114" s="58"/>
      <c r="C114" s="59" t="s">
        <v>183</v>
      </c>
      <c r="D114" s="58">
        <v>41</v>
      </c>
      <c r="E114" s="60">
        <v>825.9</v>
      </c>
      <c r="F114" s="60">
        <v>708.41</v>
      </c>
      <c r="G114" s="61">
        <v>720</v>
      </c>
      <c r="H114" s="60">
        <v>350</v>
      </c>
      <c r="I114" s="61">
        <v>350</v>
      </c>
      <c r="J114" s="61">
        <v>350</v>
      </c>
      <c r="K114" s="61">
        <v>350</v>
      </c>
      <c r="L114" s="4"/>
    </row>
    <row r="115" spans="1:12" ht="17.25" thickTop="1" thickBot="1" x14ac:dyDescent="0.3">
      <c r="A115" s="63"/>
      <c r="B115" s="63"/>
      <c r="C115" s="62" t="s">
        <v>497</v>
      </c>
      <c r="D115" s="58">
        <v>41</v>
      </c>
      <c r="E115" s="64">
        <v>199.16</v>
      </c>
      <c r="F115" s="64">
        <v>0</v>
      </c>
      <c r="G115" s="65">
        <v>0</v>
      </c>
      <c r="H115" s="64">
        <v>0</v>
      </c>
      <c r="I115" s="65">
        <v>0</v>
      </c>
      <c r="J115" s="65">
        <v>0</v>
      </c>
      <c r="K115" s="65">
        <v>0</v>
      </c>
      <c r="L115" s="70"/>
    </row>
    <row r="116" spans="1:12" ht="17.25" thickTop="1" thickBot="1" x14ac:dyDescent="0.3">
      <c r="A116" s="63"/>
      <c r="B116" s="63"/>
      <c r="C116" s="62" t="s">
        <v>553</v>
      </c>
      <c r="D116" s="58">
        <v>41</v>
      </c>
      <c r="E116" s="64">
        <v>610.74</v>
      </c>
      <c r="F116" s="64">
        <v>692.41</v>
      </c>
      <c r="G116" s="65">
        <v>700</v>
      </c>
      <c r="H116" s="64">
        <v>250</v>
      </c>
      <c r="I116" s="65">
        <v>250</v>
      </c>
      <c r="J116" s="65">
        <v>250</v>
      </c>
      <c r="K116" s="65">
        <v>250</v>
      </c>
      <c r="L116" s="70"/>
    </row>
    <row r="117" spans="1:12" ht="17.25" thickTop="1" thickBot="1" x14ac:dyDescent="0.3">
      <c r="A117" s="63"/>
      <c r="B117" s="63"/>
      <c r="C117" s="62" t="s">
        <v>498</v>
      </c>
      <c r="D117" s="58">
        <v>41</v>
      </c>
      <c r="E117" s="64">
        <v>16</v>
      </c>
      <c r="F117" s="64">
        <v>16</v>
      </c>
      <c r="G117" s="65">
        <v>20</v>
      </c>
      <c r="H117" s="64">
        <v>100</v>
      </c>
      <c r="I117" s="65">
        <v>100</v>
      </c>
      <c r="J117" s="65">
        <v>100</v>
      </c>
      <c r="K117" s="65">
        <v>100</v>
      </c>
      <c r="L117" s="70"/>
    </row>
    <row r="118" spans="1:12" ht="17.25" thickTop="1" thickBot="1" x14ac:dyDescent="0.3">
      <c r="A118" s="80"/>
      <c r="B118" s="80"/>
      <c r="C118" s="86" t="s">
        <v>184</v>
      </c>
      <c r="D118" s="80">
        <v>41</v>
      </c>
      <c r="E118" s="87">
        <v>401.96</v>
      </c>
      <c r="F118" s="87">
        <v>435.18</v>
      </c>
      <c r="G118" s="88">
        <v>450</v>
      </c>
      <c r="H118" s="87">
        <v>450</v>
      </c>
      <c r="I118" s="87">
        <f>250+30+150</f>
        <v>430</v>
      </c>
      <c r="J118" s="87">
        <f>250+30+150</f>
        <v>430</v>
      </c>
      <c r="K118" s="87">
        <f>250+30+150</f>
        <v>430</v>
      </c>
      <c r="L118" s="4"/>
    </row>
    <row r="119" spans="1:12" ht="17.25" thickTop="1" thickBot="1" x14ac:dyDescent="0.3">
      <c r="A119" s="83"/>
      <c r="B119" s="83"/>
      <c r="C119" s="89" t="s">
        <v>185</v>
      </c>
      <c r="D119" s="80">
        <v>41</v>
      </c>
      <c r="E119" s="81">
        <v>241.69</v>
      </c>
      <c r="F119" s="81">
        <v>257.47000000000003</v>
      </c>
      <c r="G119" s="82">
        <v>250</v>
      </c>
      <c r="H119" s="81">
        <v>250</v>
      </c>
      <c r="I119" s="82">
        <v>250</v>
      </c>
      <c r="J119" s="82">
        <v>250</v>
      </c>
      <c r="K119" s="82">
        <v>250</v>
      </c>
      <c r="L119" s="70"/>
    </row>
    <row r="120" spans="1:12" ht="17.25" thickTop="1" thickBot="1" x14ac:dyDescent="0.3">
      <c r="A120" s="83"/>
      <c r="B120" s="83"/>
      <c r="C120" s="89" t="s">
        <v>186</v>
      </c>
      <c r="D120" s="80">
        <v>41</v>
      </c>
      <c r="E120" s="81">
        <v>8.8000000000000007</v>
      </c>
      <c r="F120" s="81">
        <v>9.34</v>
      </c>
      <c r="G120" s="82">
        <v>50</v>
      </c>
      <c r="H120" s="81">
        <v>50</v>
      </c>
      <c r="I120" s="82">
        <v>30</v>
      </c>
      <c r="J120" s="82">
        <v>30</v>
      </c>
      <c r="K120" s="82">
        <v>30</v>
      </c>
      <c r="L120" s="70"/>
    </row>
    <row r="121" spans="1:12" ht="17.25" thickTop="1" thickBot="1" x14ac:dyDescent="0.3">
      <c r="A121" s="83"/>
      <c r="B121" s="83"/>
      <c r="C121" s="89" t="s">
        <v>187</v>
      </c>
      <c r="D121" s="80">
        <v>41</v>
      </c>
      <c r="E121" s="81">
        <v>151.47</v>
      </c>
      <c r="F121" s="81">
        <v>168.37</v>
      </c>
      <c r="G121" s="82">
        <v>150</v>
      </c>
      <c r="H121" s="81">
        <v>150</v>
      </c>
      <c r="I121" s="82">
        <v>150</v>
      </c>
      <c r="J121" s="82">
        <v>150</v>
      </c>
      <c r="K121" s="82">
        <v>150</v>
      </c>
      <c r="L121" s="70"/>
    </row>
    <row r="122" spans="1:12" s="166" customFormat="1" ht="17.25" thickTop="1" thickBot="1" x14ac:dyDescent="0.3">
      <c r="A122" s="58"/>
      <c r="B122" s="58"/>
      <c r="C122" s="59" t="s">
        <v>188</v>
      </c>
      <c r="D122" s="58">
        <v>41</v>
      </c>
      <c r="E122" s="60">
        <v>844.8</v>
      </c>
      <c r="F122" s="60">
        <v>83.73</v>
      </c>
      <c r="G122" s="61">
        <v>700</v>
      </c>
      <c r="H122" s="60">
        <v>700</v>
      </c>
      <c r="I122" s="61">
        <v>500</v>
      </c>
      <c r="J122" s="61">
        <v>500</v>
      </c>
      <c r="K122" s="61">
        <v>500</v>
      </c>
    </row>
    <row r="123" spans="1:12" s="166" customFormat="1" ht="17.25" thickTop="1" thickBot="1" x14ac:dyDescent="0.3">
      <c r="A123" s="58"/>
      <c r="B123" s="58"/>
      <c r="C123" s="59" t="s">
        <v>189</v>
      </c>
      <c r="D123" s="58">
        <v>41</v>
      </c>
      <c r="E123" s="60">
        <v>927.5</v>
      </c>
      <c r="F123" s="60">
        <v>479.27</v>
      </c>
      <c r="G123" s="61">
        <v>700</v>
      </c>
      <c r="H123" s="60">
        <v>700</v>
      </c>
      <c r="I123" s="61">
        <v>700</v>
      </c>
      <c r="J123" s="61">
        <v>700</v>
      </c>
      <c r="K123" s="61">
        <v>700</v>
      </c>
    </row>
    <row r="124" spans="1:12" s="166" customFormat="1" ht="17.25" thickTop="1" thickBot="1" x14ac:dyDescent="0.3">
      <c r="A124" s="58"/>
      <c r="B124" s="58"/>
      <c r="C124" s="59" t="s">
        <v>190</v>
      </c>
      <c r="D124" s="58">
        <v>41</v>
      </c>
      <c r="E124" s="60">
        <v>0</v>
      </c>
      <c r="F124" s="60">
        <v>0</v>
      </c>
      <c r="G124" s="61">
        <v>20</v>
      </c>
      <c r="H124" s="60">
        <v>20</v>
      </c>
      <c r="I124" s="61">
        <v>20</v>
      </c>
      <c r="J124" s="61">
        <v>20</v>
      </c>
      <c r="K124" s="61">
        <v>20</v>
      </c>
    </row>
    <row r="125" spans="1:12" s="166" customFormat="1" ht="17.25" thickTop="1" thickBot="1" x14ac:dyDescent="0.3">
      <c r="A125" s="58"/>
      <c r="B125" s="58"/>
      <c r="C125" s="59" t="s">
        <v>191</v>
      </c>
      <c r="D125" s="58">
        <v>41</v>
      </c>
      <c r="E125" s="60">
        <v>55.68</v>
      </c>
      <c r="F125" s="60">
        <v>27.84</v>
      </c>
      <c r="G125" s="61">
        <v>60</v>
      </c>
      <c r="H125" s="60">
        <v>60</v>
      </c>
      <c r="I125" s="61">
        <v>10</v>
      </c>
      <c r="J125" s="61">
        <v>10</v>
      </c>
      <c r="K125" s="61">
        <v>10</v>
      </c>
    </row>
    <row r="126" spans="1:12" s="166" customFormat="1" ht="17.25" thickTop="1" thickBot="1" x14ac:dyDescent="0.3">
      <c r="A126" s="58"/>
      <c r="B126" s="58"/>
      <c r="C126" s="59" t="s">
        <v>192</v>
      </c>
      <c r="D126" s="58">
        <v>41</v>
      </c>
      <c r="E126" s="60">
        <v>121.5</v>
      </c>
      <c r="F126" s="60">
        <v>0</v>
      </c>
      <c r="G126" s="61">
        <v>10</v>
      </c>
      <c r="H126" s="60">
        <v>10</v>
      </c>
      <c r="I126" s="61">
        <v>10</v>
      </c>
      <c r="J126" s="61">
        <v>10</v>
      </c>
      <c r="K126" s="61">
        <v>10</v>
      </c>
    </row>
    <row r="127" spans="1:12" s="166" customFormat="1" ht="17.25" thickTop="1" thickBot="1" x14ac:dyDescent="0.3">
      <c r="A127" s="58"/>
      <c r="B127" s="58"/>
      <c r="C127" s="59" t="s">
        <v>242</v>
      </c>
      <c r="D127" s="58">
        <v>41</v>
      </c>
      <c r="E127" s="60">
        <v>0</v>
      </c>
      <c r="F127" s="60">
        <v>0</v>
      </c>
      <c r="G127" s="61">
        <v>10</v>
      </c>
      <c r="H127" s="60">
        <v>10</v>
      </c>
      <c r="I127" s="61">
        <v>10</v>
      </c>
      <c r="J127" s="61">
        <v>10</v>
      </c>
      <c r="K127" s="61">
        <v>10</v>
      </c>
    </row>
    <row r="128" spans="1:12" ht="17.25" thickTop="1" thickBot="1" x14ac:dyDescent="0.3">
      <c r="A128" s="54"/>
      <c r="B128" s="54"/>
      <c r="C128" s="55" t="s">
        <v>193</v>
      </c>
      <c r="D128" s="54">
        <v>41</v>
      </c>
      <c r="E128" s="56">
        <f>E129+E132</f>
        <v>1304.25</v>
      </c>
      <c r="F128" s="56">
        <f>F129+F132</f>
        <v>1442.11</v>
      </c>
      <c r="G128" s="57">
        <v>1550</v>
      </c>
      <c r="H128" s="57">
        <v>1620</v>
      </c>
      <c r="I128" s="57">
        <v>1605</v>
      </c>
      <c r="J128" s="57">
        <v>1605</v>
      </c>
      <c r="K128" s="57">
        <v>1605</v>
      </c>
    </row>
    <row r="129" spans="1:12" ht="17.25" thickTop="1" thickBot="1" x14ac:dyDescent="0.3">
      <c r="A129" s="58"/>
      <c r="B129" s="58"/>
      <c r="C129" s="59" t="s">
        <v>194</v>
      </c>
      <c r="D129" s="58">
        <v>41</v>
      </c>
      <c r="E129" s="60">
        <v>884</v>
      </c>
      <c r="F129" s="60">
        <v>958.54</v>
      </c>
      <c r="G129" s="61">
        <v>1000</v>
      </c>
      <c r="H129" s="60">
        <v>1070</v>
      </c>
      <c r="I129" s="61">
        <v>1070</v>
      </c>
      <c r="J129" s="61">
        <v>1070</v>
      </c>
      <c r="K129" s="61">
        <v>1070</v>
      </c>
      <c r="L129" s="4"/>
    </row>
    <row r="130" spans="1:12" ht="17.25" thickTop="1" thickBot="1" x14ac:dyDescent="0.3">
      <c r="A130" s="63"/>
      <c r="B130" s="58"/>
      <c r="C130" s="62" t="s">
        <v>195</v>
      </c>
      <c r="D130" s="58">
        <v>41</v>
      </c>
      <c r="E130" s="64">
        <v>790.75</v>
      </c>
      <c r="F130" s="64">
        <v>874.84</v>
      </c>
      <c r="G130" s="65">
        <v>900</v>
      </c>
      <c r="H130" s="64">
        <v>950</v>
      </c>
      <c r="I130" s="65">
        <v>950</v>
      </c>
      <c r="J130" s="65">
        <v>950</v>
      </c>
      <c r="K130" s="65">
        <v>950</v>
      </c>
    </row>
    <row r="131" spans="1:12" ht="17.25" thickTop="1" thickBot="1" x14ac:dyDescent="0.3">
      <c r="A131" s="63"/>
      <c r="B131" s="58"/>
      <c r="C131" s="62" t="s">
        <v>196</v>
      </c>
      <c r="D131" s="58">
        <v>41</v>
      </c>
      <c r="E131" s="64">
        <v>93.25</v>
      </c>
      <c r="F131" s="64">
        <v>83.7</v>
      </c>
      <c r="G131" s="65">
        <v>100</v>
      </c>
      <c r="H131" s="64">
        <v>120</v>
      </c>
      <c r="I131" s="65">
        <v>120</v>
      </c>
      <c r="J131" s="65">
        <v>120</v>
      </c>
      <c r="K131" s="65">
        <v>120</v>
      </c>
    </row>
    <row r="132" spans="1:12" ht="17.25" thickTop="1" thickBot="1" x14ac:dyDescent="0.3">
      <c r="A132" s="58"/>
      <c r="B132" s="58"/>
      <c r="C132" s="59" t="s">
        <v>197</v>
      </c>
      <c r="D132" s="85">
        <v>111</v>
      </c>
      <c r="E132" s="60">
        <v>420.25</v>
      </c>
      <c r="F132" s="60">
        <v>483.57</v>
      </c>
      <c r="G132" s="61">
        <v>550</v>
      </c>
      <c r="H132" s="60">
        <v>550</v>
      </c>
      <c r="I132" s="61">
        <v>535</v>
      </c>
      <c r="J132" s="61">
        <v>535</v>
      </c>
      <c r="K132" s="61">
        <v>535</v>
      </c>
      <c r="L132" s="4"/>
    </row>
    <row r="133" spans="1:12" ht="17.25" thickTop="1" thickBot="1" x14ac:dyDescent="0.3">
      <c r="A133" s="63"/>
      <c r="B133" s="58"/>
      <c r="C133" s="62" t="s">
        <v>198</v>
      </c>
      <c r="D133" s="85">
        <v>111</v>
      </c>
      <c r="E133" s="64">
        <v>406.69</v>
      </c>
      <c r="F133" s="64">
        <v>470.18</v>
      </c>
      <c r="G133" s="65">
        <v>500</v>
      </c>
      <c r="H133" s="64">
        <v>500</v>
      </c>
      <c r="I133" s="65">
        <v>520</v>
      </c>
      <c r="J133" s="65">
        <v>520</v>
      </c>
      <c r="K133" s="65">
        <v>520</v>
      </c>
    </row>
    <row r="134" spans="1:12" ht="17.25" thickTop="1" thickBot="1" x14ac:dyDescent="0.3">
      <c r="A134" s="63"/>
      <c r="B134" s="58"/>
      <c r="C134" s="62" t="s">
        <v>199</v>
      </c>
      <c r="D134" s="85">
        <v>111</v>
      </c>
      <c r="E134" s="64">
        <v>13.56</v>
      </c>
      <c r="F134" s="64">
        <v>13.39</v>
      </c>
      <c r="G134" s="65">
        <v>50</v>
      </c>
      <c r="H134" s="64">
        <v>50</v>
      </c>
      <c r="I134" s="65">
        <v>15</v>
      </c>
      <c r="J134" s="65">
        <v>15</v>
      </c>
      <c r="K134" s="65">
        <v>15</v>
      </c>
    </row>
    <row r="135" spans="1:12" ht="17.25" thickTop="1" thickBot="1" x14ac:dyDescent="0.3">
      <c r="A135" s="54"/>
      <c r="B135" s="54"/>
      <c r="C135" s="55" t="s">
        <v>200</v>
      </c>
      <c r="D135" s="54">
        <v>41</v>
      </c>
      <c r="E135" s="56">
        <v>1720.25</v>
      </c>
      <c r="F135" s="56">
        <v>2595.54</v>
      </c>
      <c r="G135" s="57">
        <v>2430</v>
      </c>
      <c r="H135" s="56">
        <v>2380</v>
      </c>
      <c r="I135" s="57">
        <v>2380</v>
      </c>
      <c r="J135" s="57">
        <v>2380</v>
      </c>
      <c r="K135" s="57">
        <v>2380</v>
      </c>
    </row>
    <row r="136" spans="1:12" ht="17.25" thickTop="1" thickBot="1" x14ac:dyDescent="0.3">
      <c r="A136" s="58"/>
      <c r="B136" s="58"/>
      <c r="C136" s="59" t="s">
        <v>202</v>
      </c>
      <c r="D136" s="58">
        <v>41</v>
      </c>
      <c r="E136" s="60">
        <v>1720.25</v>
      </c>
      <c r="F136" s="60">
        <v>445.13</v>
      </c>
      <c r="G136" s="61">
        <v>530</v>
      </c>
      <c r="H136" s="60">
        <v>480</v>
      </c>
      <c r="I136" s="61">
        <v>480</v>
      </c>
      <c r="J136" s="61">
        <v>480</v>
      </c>
      <c r="K136" s="61">
        <v>480</v>
      </c>
      <c r="L136" s="4"/>
    </row>
    <row r="137" spans="1:12" ht="17.25" thickTop="1" thickBot="1" x14ac:dyDescent="0.3">
      <c r="A137" s="63"/>
      <c r="B137" s="93"/>
      <c r="C137" s="94" t="s">
        <v>203</v>
      </c>
      <c r="D137" s="58">
        <v>41</v>
      </c>
      <c r="E137" s="64">
        <v>1590.25</v>
      </c>
      <c r="F137" s="64">
        <v>315.13</v>
      </c>
      <c r="G137" s="65">
        <v>400</v>
      </c>
      <c r="H137" s="64">
        <v>350</v>
      </c>
      <c r="I137" s="65">
        <v>350</v>
      </c>
      <c r="J137" s="65">
        <v>350</v>
      </c>
      <c r="K137" s="65">
        <v>350</v>
      </c>
    </row>
    <row r="138" spans="1:12" ht="17.25" thickTop="1" thickBot="1" x14ac:dyDescent="0.3">
      <c r="A138" s="63"/>
      <c r="B138" s="93"/>
      <c r="C138" s="94" t="s">
        <v>204</v>
      </c>
      <c r="D138" s="58">
        <v>41</v>
      </c>
      <c r="E138" s="64">
        <v>130</v>
      </c>
      <c r="F138" s="64">
        <v>130</v>
      </c>
      <c r="G138" s="65">
        <v>130</v>
      </c>
      <c r="H138" s="64">
        <v>130</v>
      </c>
      <c r="I138" s="65">
        <v>130</v>
      </c>
      <c r="J138" s="65">
        <v>130</v>
      </c>
      <c r="K138" s="65">
        <v>130</v>
      </c>
    </row>
    <row r="139" spans="1:12" s="166" customFormat="1" ht="17.25" thickTop="1" thickBot="1" x14ac:dyDescent="0.3">
      <c r="A139" s="58"/>
      <c r="B139" s="93"/>
      <c r="C139" s="165" t="s">
        <v>452</v>
      </c>
      <c r="D139" s="58">
        <v>41</v>
      </c>
      <c r="E139" s="60">
        <v>0</v>
      </c>
      <c r="F139" s="60">
        <v>1841.47</v>
      </c>
      <c r="G139" s="61">
        <v>1800</v>
      </c>
      <c r="H139" s="60">
        <v>1800</v>
      </c>
      <c r="I139" s="61">
        <v>1800</v>
      </c>
      <c r="J139" s="61">
        <v>1800</v>
      </c>
      <c r="K139" s="61">
        <v>1800</v>
      </c>
    </row>
    <row r="140" spans="1:12" ht="17.25" thickTop="1" thickBot="1" x14ac:dyDescent="0.3">
      <c r="A140" s="63"/>
      <c r="B140" s="93"/>
      <c r="C140" s="94" t="s">
        <v>453</v>
      </c>
      <c r="D140" s="58">
        <v>41</v>
      </c>
      <c r="E140" s="64">
        <v>0</v>
      </c>
      <c r="F140" s="64">
        <v>906.47</v>
      </c>
      <c r="G140" s="65">
        <v>900</v>
      </c>
      <c r="H140" s="64">
        <v>900</v>
      </c>
      <c r="I140" s="65">
        <v>900</v>
      </c>
      <c r="J140" s="65">
        <v>900</v>
      </c>
      <c r="K140" s="65">
        <v>900</v>
      </c>
    </row>
    <row r="141" spans="1:12" ht="17.25" thickTop="1" thickBot="1" x14ac:dyDescent="0.3">
      <c r="A141" s="63"/>
      <c r="B141" s="93"/>
      <c r="C141" s="94" t="s">
        <v>454</v>
      </c>
      <c r="D141" s="58">
        <v>41</v>
      </c>
      <c r="E141" s="64">
        <v>0</v>
      </c>
      <c r="F141" s="64">
        <v>935</v>
      </c>
      <c r="G141" s="65">
        <v>900</v>
      </c>
      <c r="H141" s="64">
        <v>900</v>
      </c>
      <c r="I141" s="65">
        <v>900</v>
      </c>
      <c r="J141" s="65">
        <v>900</v>
      </c>
      <c r="K141" s="65">
        <v>900</v>
      </c>
    </row>
    <row r="142" spans="1:12" ht="17.25" thickTop="1" thickBot="1" x14ac:dyDescent="0.3">
      <c r="A142" s="63"/>
      <c r="B142" s="93"/>
      <c r="C142" s="165" t="s">
        <v>205</v>
      </c>
      <c r="D142" s="58">
        <v>41</v>
      </c>
      <c r="E142" s="60">
        <v>0</v>
      </c>
      <c r="F142" s="60">
        <v>308.94</v>
      </c>
      <c r="G142" s="61">
        <v>100</v>
      </c>
      <c r="H142" s="60">
        <v>100</v>
      </c>
      <c r="I142" s="61">
        <v>100</v>
      </c>
      <c r="J142" s="61">
        <v>100</v>
      </c>
      <c r="K142" s="61">
        <v>100</v>
      </c>
    </row>
    <row r="143" spans="1:12" ht="17.25" thickTop="1" thickBot="1" x14ac:dyDescent="0.3">
      <c r="A143" s="50" t="s">
        <v>206</v>
      </c>
      <c r="B143" s="51"/>
      <c r="C143" s="256" t="s">
        <v>207</v>
      </c>
      <c r="D143" s="257"/>
      <c r="E143" s="52">
        <v>576.74</v>
      </c>
      <c r="F143" s="52">
        <v>615.39</v>
      </c>
      <c r="G143" s="53">
        <v>710</v>
      </c>
      <c r="H143" s="52">
        <v>710</v>
      </c>
      <c r="I143" s="53">
        <v>710</v>
      </c>
      <c r="J143" s="53">
        <v>710</v>
      </c>
      <c r="K143" s="53">
        <v>710</v>
      </c>
    </row>
    <row r="144" spans="1:12" ht="17.25" thickTop="1" thickBot="1" x14ac:dyDescent="0.3">
      <c r="A144" s="54"/>
      <c r="B144" s="54"/>
      <c r="C144" s="55" t="s">
        <v>164</v>
      </c>
      <c r="D144" s="54">
        <v>41</v>
      </c>
      <c r="E144" s="56">
        <v>576.74</v>
      </c>
      <c r="F144" s="56">
        <v>615.39</v>
      </c>
      <c r="G144" s="57">
        <v>710</v>
      </c>
      <c r="H144" s="56">
        <v>710</v>
      </c>
      <c r="I144" s="57">
        <v>710</v>
      </c>
      <c r="J144" s="57">
        <v>710</v>
      </c>
      <c r="K144" s="57">
        <v>710</v>
      </c>
    </row>
    <row r="145" spans="1:12" ht="17.25" thickTop="1" thickBot="1" x14ac:dyDescent="0.3">
      <c r="A145" s="58"/>
      <c r="B145" s="58"/>
      <c r="C145" s="66" t="s">
        <v>179</v>
      </c>
      <c r="D145" s="58">
        <v>41</v>
      </c>
      <c r="E145" s="60">
        <v>576.74</v>
      </c>
      <c r="F145" s="60">
        <v>615.39</v>
      </c>
      <c r="G145" s="61">
        <v>700</v>
      </c>
      <c r="H145" s="60">
        <v>700</v>
      </c>
      <c r="I145" s="61">
        <v>700</v>
      </c>
      <c r="J145" s="61">
        <v>700</v>
      </c>
      <c r="K145" s="61">
        <v>700</v>
      </c>
      <c r="L145" s="4"/>
    </row>
    <row r="146" spans="1:12" ht="17.25" thickTop="1" thickBot="1" x14ac:dyDescent="0.3">
      <c r="A146" s="63"/>
      <c r="B146" s="63"/>
      <c r="C146" s="67" t="s">
        <v>208</v>
      </c>
      <c r="D146" s="58">
        <v>41</v>
      </c>
      <c r="E146" s="64">
        <v>413.55</v>
      </c>
      <c r="F146" s="64">
        <v>451.2</v>
      </c>
      <c r="G146" s="65">
        <v>550</v>
      </c>
      <c r="H146" s="64">
        <v>550</v>
      </c>
      <c r="I146" s="65">
        <v>550</v>
      </c>
      <c r="J146" s="65">
        <v>550</v>
      </c>
      <c r="K146" s="65">
        <v>550</v>
      </c>
      <c r="L146" s="70"/>
    </row>
    <row r="147" spans="1:12" ht="17.25" thickTop="1" thickBot="1" x14ac:dyDescent="0.3">
      <c r="A147" s="63"/>
      <c r="B147" s="63"/>
      <c r="C147" s="67" t="s">
        <v>209</v>
      </c>
      <c r="D147" s="58">
        <v>41</v>
      </c>
      <c r="E147" s="64">
        <v>163.19</v>
      </c>
      <c r="F147" s="64">
        <v>164.19</v>
      </c>
      <c r="G147" s="65">
        <v>150</v>
      </c>
      <c r="H147" s="64">
        <v>150</v>
      </c>
      <c r="I147" s="65">
        <v>150</v>
      </c>
      <c r="J147" s="65">
        <v>150</v>
      </c>
      <c r="K147" s="65">
        <v>150</v>
      </c>
      <c r="L147" s="70"/>
    </row>
    <row r="148" spans="1:12" ht="17.25" thickTop="1" thickBot="1" x14ac:dyDescent="0.3">
      <c r="A148" s="63"/>
      <c r="B148" s="58"/>
      <c r="C148" s="59" t="s">
        <v>191</v>
      </c>
      <c r="D148" s="58">
        <v>41</v>
      </c>
      <c r="E148" s="60">
        <v>0</v>
      </c>
      <c r="F148" s="60">
        <v>0</v>
      </c>
      <c r="G148" s="61">
        <v>10</v>
      </c>
      <c r="H148" s="60">
        <v>10</v>
      </c>
      <c r="I148" s="61">
        <v>10</v>
      </c>
      <c r="J148" s="61">
        <v>10</v>
      </c>
      <c r="K148" s="61">
        <v>10</v>
      </c>
    </row>
    <row r="149" spans="1:12" ht="17.25" thickTop="1" thickBot="1" x14ac:dyDescent="0.3">
      <c r="A149" s="50" t="s">
        <v>210</v>
      </c>
      <c r="B149" s="51"/>
      <c r="C149" s="256" t="s">
        <v>211</v>
      </c>
      <c r="D149" s="257"/>
      <c r="E149" s="52">
        <f>E155+E223+E240+E259</f>
        <v>1224.99</v>
      </c>
      <c r="F149" s="52">
        <f>F155+F223+F240+F259</f>
        <v>1987.58</v>
      </c>
      <c r="G149" s="52">
        <f>G150+G155+G223+G240+G259</f>
        <v>1920</v>
      </c>
      <c r="H149" s="52">
        <v>2995</v>
      </c>
      <c r="I149" s="53">
        <v>0</v>
      </c>
      <c r="J149" s="53">
        <v>0</v>
      </c>
      <c r="K149" s="53">
        <v>0</v>
      </c>
    </row>
    <row r="150" spans="1:12" ht="17.25" thickTop="1" thickBot="1" x14ac:dyDescent="0.3">
      <c r="A150" s="148"/>
      <c r="B150" s="149"/>
      <c r="C150" s="237" t="s">
        <v>101</v>
      </c>
      <c r="D150" s="238">
        <v>111</v>
      </c>
      <c r="E150" s="119">
        <v>0</v>
      </c>
      <c r="F150" s="119">
        <v>60</v>
      </c>
      <c r="G150" s="120">
        <v>120</v>
      </c>
      <c r="H150" s="119">
        <v>240</v>
      </c>
      <c r="I150" s="120">
        <v>0</v>
      </c>
      <c r="J150" s="120">
        <v>0</v>
      </c>
      <c r="K150" s="120">
        <v>0</v>
      </c>
    </row>
    <row r="151" spans="1:12" ht="17.25" thickTop="1" thickBot="1" x14ac:dyDescent="0.3">
      <c r="A151" s="228"/>
      <c r="B151" s="229"/>
      <c r="C151" s="158" t="s">
        <v>513</v>
      </c>
      <c r="D151" s="233">
        <v>111</v>
      </c>
      <c r="E151" s="231">
        <v>0</v>
      </c>
      <c r="F151" s="231">
        <v>60</v>
      </c>
      <c r="G151" s="232">
        <v>120</v>
      </c>
      <c r="H151" s="231">
        <v>240</v>
      </c>
      <c r="I151" s="232">
        <v>0</v>
      </c>
      <c r="J151" s="232">
        <v>0</v>
      </c>
      <c r="K151" s="232">
        <v>0</v>
      </c>
    </row>
    <row r="152" spans="1:12" s="217" customFormat="1" ht="17.25" thickTop="1" thickBot="1" x14ac:dyDescent="0.3">
      <c r="A152" s="239"/>
      <c r="B152" s="240"/>
      <c r="C152" s="241" t="s">
        <v>529</v>
      </c>
      <c r="D152" s="233">
        <v>111</v>
      </c>
      <c r="E152" s="242">
        <v>0</v>
      </c>
      <c r="F152" s="242">
        <v>60</v>
      </c>
      <c r="G152" s="243">
        <v>0</v>
      </c>
      <c r="H152" s="242">
        <v>0</v>
      </c>
      <c r="I152" s="243">
        <v>0</v>
      </c>
      <c r="J152" s="243">
        <v>0</v>
      </c>
      <c r="K152" s="243">
        <v>0</v>
      </c>
    </row>
    <row r="153" spans="1:12" s="217" customFormat="1" ht="17.25" thickTop="1" thickBot="1" x14ac:dyDescent="0.3">
      <c r="A153" s="239"/>
      <c r="B153" s="240"/>
      <c r="C153" s="241" t="s">
        <v>499</v>
      </c>
      <c r="D153" s="233">
        <v>111</v>
      </c>
      <c r="E153" s="242">
        <v>0</v>
      </c>
      <c r="F153" s="242">
        <v>0</v>
      </c>
      <c r="G153" s="243">
        <v>60</v>
      </c>
      <c r="H153" s="242">
        <v>160</v>
      </c>
      <c r="I153" s="243">
        <v>0</v>
      </c>
      <c r="J153" s="243">
        <v>0</v>
      </c>
      <c r="K153" s="243">
        <v>0</v>
      </c>
    </row>
    <row r="154" spans="1:12" s="217" customFormat="1" ht="17.25" thickTop="1" thickBot="1" x14ac:dyDescent="0.3">
      <c r="A154" s="239"/>
      <c r="B154" s="240"/>
      <c r="C154" s="241" t="s">
        <v>500</v>
      </c>
      <c r="D154" s="233">
        <v>111</v>
      </c>
      <c r="E154" s="242">
        <v>0</v>
      </c>
      <c r="F154" s="242">
        <v>0</v>
      </c>
      <c r="G154" s="243">
        <v>60</v>
      </c>
      <c r="H154" s="242">
        <v>80</v>
      </c>
      <c r="I154" s="243">
        <v>0</v>
      </c>
      <c r="J154" s="243">
        <v>0</v>
      </c>
      <c r="K154" s="243">
        <v>0</v>
      </c>
    </row>
    <row r="155" spans="1:12" ht="17.25" thickTop="1" thickBot="1" x14ac:dyDescent="0.3">
      <c r="A155" s="54"/>
      <c r="B155" s="54"/>
      <c r="C155" s="55" t="s">
        <v>106</v>
      </c>
      <c r="D155" s="95">
        <v>111</v>
      </c>
      <c r="E155" s="56">
        <f>E156+E166+E177+E187+E197+E214</f>
        <v>24.349999999999998</v>
      </c>
      <c r="F155" s="56">
        <v>48.33</v>
      </c>
      <c r="G155" s="57">
        <f>G156+G166+G173+G177+G187+G197+G207+G214</f>
        <v>110</v>
      </c>
      <c r="H155" s="57">
        <f>H156+H166+H173+H177+H187+H197+H207+H214</f>
        <v>140</v>
      </c>
      <c r="I155" s="57">
        <v>0</v>
      </c>
      <c r="J155" s="57">
        <v>0</v>
      </c>
      <c r="K155" s="57">
        <v>0</v>
      </c>
    </row>
    <row r="156" spans="1:12" ht="17.25" thickTop="1" thickBot="1" x14ac:dyDescent="0.3">
      <c r="A156" s="58"/>
      <c r="B156" s="58"/>
      <c r="C156" s="59" t="s">
        <v>107</v>
      </c>
      <c r="D156" s="85">
        <v>111</v>
      </c>
      <c r="E156" s="60">
        <v>6</v>
      </c>
      <c r="F156" s="60">
        <v>12</v>
      </c>
      <c r="G156" s="61">
        <v>20</v>
      </c>
      <c r="H156" s="60">
        <v>40</v>
      </c>
      <c r="I156" s="61">
        <v>0</v>
      </c>
      <c r="J156" s="61">
        <v>0</v>
      </c>
      <c r="K156" s="61">
        <v>0</v>
      </c>
      <c r="L156" s="4"/>
    </row>
    <row r="157" spans="1:12" ht="17.25" thickTop="1" thickBot="1" x14ac:dyDescent="0.3">
      <c r="A157" s="63"/>
      <c r="B157" s="63"/>
      <c r="C157" s="62" t="s">
        <v>455</v>
      </c>
      <c r="D157" s="85">
        <v>111</v>
      </c>
      <c r="E157" s="64">
        <v>0</v>
      </c>
      <c r="F157" s="64">
        <v>6</v>
      </c>
      <c r="G157" s="65">
        <v>0</v>
      </c>
      <c r="H157" s="64">
        <v>0</v>
      </c>
      <c r="I157" s="65">
        <v>0</v>
      </c>
      <c r="J157" s="65">
        <v>0</v>
      </c>
      <c r="K157" s="65">
        <v>0</v>
      </c>
      <c r="L157" s="70"/>
    </row>
    <row r="158" spans="1:12" ht="17.25" thickTop="1" thickBot="1" x14ac:dyDescent="0.3">
      <c r="A158" s="63"/>
      <c r="B158" s="63"/>
      <c r="C158" s="62" t="s">
        <v>456</v>
      </c>
      <c r="D158" s="95">
        <v>111</v>
      </c>
      <c r="E158" s="64">
        <v>0</v>
      </c>
      <c r="F158" s="64">
        <v>0</v>
      </c>
      <c r="G158" s="65">
        <v>0</v>
      </c>
      <c r="H158" s="64">
        <v>0</v>
      </c>
      <c r="I158" s="65">
        <v>0</v>
      </c>
      <c r="J158" s="65">
        <v>0</v>
      </c>
      <c r="K158" s="65">
        <v>0</v>
      </c>
      <c r="L158" s="70"/>
    </row>
    <row r="159" spans="1:12" ht="17.25" thickTop="1" thickBot="1" x14ac:dyDescent="0.3">
      <c r="A159" s="63"/>
      <c r="B159" s="63"/>
      <c r="C159" s="62" t="s">
        <v>457</v>
      </c>
      <c r="D159" s="95">
        <v>111</v>
      </c>
      <c r="E159" s="64">
        <v>0</v>
      </c>
      <c r="F159" s="64">
        <v>6</v>
      </c>
      <c r="G159" s="65">
        <v>0</v>
      </c>
      <c r="H159" s="64">
        <v>0</v>
      </c>
      <c r="I159" s="65">
        <v>0</v>
      </c>
      <c r="J159" s="65">
        <v>0</v>
      </c>
      <c r="K159" s="65">
        <v>0</v>
      </c>
      <c r="L159" s="70"/>
    </row>
    <row r="160" spans="1:12" ht="17.25" thickTop="1" thickBot="1" x14ac:dyDescent="0.3">
      <c r="A160" s="63"/>
      <c r="B160" s="63"/>
      <c r="C160" s="62" t="s">
        <v>458</v>
      </c>
      <c r="D160" s="85">
        <v>111</v>
      </c>
      <c r="E160" s="64">
        <v>0</v>
      </c>
      <c r="F160" s="64">
        <v>0</v>
      </c>
      <c r="G160" s="65">
        <v>0</v>
      </c>
      <c r="H160" s="64">
        <v>0</v>
      </c>
      <c r="I160" s="65">
        <v>0</v>
      </c>
      <c r="J160" s="65">
        <v>0</v>
      </c>
      <c r="K160" s="65">
        <v>0</v>
      </c>
      <c r="L160" s="70"/>
    </row>
    <row r="161" spans="1:12" ht="17.25" thickTop="1" thickBot="1" x14ac:dyDescent="0.3">
      <c r="A161" s="63"/>
      <c r="B161" s="63"/>
      <c r="C161" s="62" t="s">
        <v>458</v>
      </c>
      <c r="D161" s="85" t="s">
        <v>332</v>
      </c>
      <c r="E161" s="64">
        <v>0</v>
      </c>
      <c r="F161" s="64">
        <v>0</v>
      </c>
      <c r="G161" s="65">
        <v>0</v>
      </c>
      <c r="H161" s="64">
        <v>0</v>
      </c>
      <c r="I161" s="65">
        <v>0</v>
      </c>
      <c r="J161" s="65">
        <v>0</v>
      </c>
      <c r="K161" s="65">
        <v>0</v>
      </c>
      <c r="L161" s="70"/>
    </row>
    <row r="162" spans="1:12" ht="17.25" thickTop="1" thickBot="1" x14ac:dyDescent="0.3">
      <c r="A162" s="63"/>
      <c r="B162" s="63"/>
      <c r="C162" s="62" t="s">
        <v>459</v>
      </c>
      <c r="D162" s="172">
        <v>111</v>
      </c>
      <c r="E162" s="64">
        <v>0</v>
      </c>
      <c r="F162" s="64">
        <v>0</v>
      </c>
      <c r="G162" s="65">
        <v>0</v>
      </c>
      <c r="H162" s="64">
        <v>0</v>
      </c>
      <c r="I162" s="65">
        <v>0</v>
      </c>
      <c r="J162" s="65">
        <v>0</v>
      </c>
      <c r="K162" s="65">
        <v>0</v>
      </c>
      <c r="L162" s="70"/>
    </row>
    <row r="163" spans="1:12" ht="17.25" thickTop="1" thickBot="1" x14ac:dyDescent="0.3">
      <c r="A163" s="63"/>
      <c r="B163" s="58"/>
      <c r="C163" s="62" t="s">
        <v>460</v>
      </c>
      <c r="D163" s="85">
        <v>111</v>
      </c>
      <c r="E163" s="64">
        <v>0</v>
      </c>
      <c r="F163" s="64">
        <v>0</v>
      </c>
      <c r="G163" s="65">
        <v>10</v>
      </c>
      <c r="H163" s="64">
        <v>20</v>
      </c>
      <c r="I163" s="65">
        <v>0</v>
      </c>
      <c r="J163" s="65">
        <v>0</v>
      </c>
      <c r="K163" s="65">
        <v>0</v>
      </c>
    </row>
    <row r="164" spans="1:12" ht="17.25" thickTop="1" thickBot="1" x14ac:dyDescent="0.3">
      <c r="A164" s="63"/>
      <c r="B164" s="58"/>
      <c r="C164" s="62" t="s">
        <v>461</v>
      </c>
      <c r="D164" s="85">
        <v>111</v>
      </c>
      <c r="E164" s="64">
        <v>0</v>
      </c>
      <c r="F164" s="64">
        <v>0</v>
      </c>
      <c r="G164" s="65">
        <v>10</v>
      </c>
      <c r="H164" s="64">
        <v>20</v>
      </c>
      <c r="I164" s="65">
        <v>0</v>
      </c>
      <c r="J164" s="65">
        <v>0</v>
      </c>
      <c r="K164" s="65">
        <v>0</v>
      </c>
    </row>
    <row r="165" spans="1:12" ht="17.25" thickTop="1" thickBot="1" x14ac:dyDescent="0.3">
      <c r="A165" s="63"/>
      <c r="B165" s="58"/>
      <c r="C165" s="62" t="s">
        <v>436</v>
      </c>
      <c r="D165" s="85">
        <v>111</v>
      </c>
      <c r="E165" s="64">
        <v>6</v>
      </c>
      <c r="F165" s="64">
        <v>0</v>
      </c>
      <c r="G165" s="65">
        <v>0</v>
      </c>
      <c r="H165" s="64">
        <v>0</v>
      </c>
      <c r="I165" s="65">
        <v>0</v>
      </c>
      <c r="J165" s="65">
        <v>0</v>
      </c>
      <c r="K165" s="65">
        <v>0</v>
      </c>
    </row>
    <row r="166" spans="1:12" ht="17.25" thickTop="1" thickBot="1" x14ac:dyDescent="0.3">
      <c r="A166" s="58"/>
      <c r="B166" s="58"/>
      <c r="C166" s="59" t="s">
        <v>111</v>
      </c>
      <c r="D166" s="85">
        <v>111</v>
      </c>
      <c r="E166" s="60">
        <v>0</v>
      </c>
      <c r="F166" s="60">
        <v>0</v>
      </c>
      <c r="G166" s="61">
        <v>10</v>
      </c>
      <c r="H166" s="60">
        <v>0</v>
      </c>
      <c r="I166" s="61">
        <v>0</v>
      </c>
      <c r="J166" s="61">
        <v>0</v>
      </c>
      <c r="K166" s="61">
        <v>0</v>
      </c>
      <c r="L166" s="4"/>
    </row>
    <row r="167" spans="1:12" ht="17.25" thickTop="1" thickBot="1" x14ac:dyDescent="0.3">
      <c r="A167" s="63"/>
      <c r="B167" s="63"/>
      <c r="C167" s="62" t="s">
        <v>462</v>
      </c>
      <c r="D167" s="85">
        <v>111</v>
      </c>
      <c r="E167" s="64">
        <v>0</v>
      </c>
      <c r="F167" s="64">
        <v>0</v>
      </c>
      <c r="G167" s="65">
        <v>0</v>
      </c>
      <c r="H167" s="64">
        <v>0</v>
      </c>
      <c r="I167" s="65">
        <v>0</v>
      </c>
      <c r="J167" s="65">
        <v>0</v>
      </c>
      <c r="K167" s="65">
        <v>0</v>
      </c>
      <c r="L167" s="70"/>
    </row>
    <row r="168" spans="1:12" ht="17.25" thickTop="1" thickBot="1" x14ac:dyDescent="0.3">
      <c r="A168" s="63"/>
      <c r="B168" s="63"/>
      <c r="C168" s="62" t="s">
        <v>464</v>
      </c>
      <c r="D168" s="95">
        <v>111</v>
      </c>
      <c r="E168" s="64">
        <v>0</v>
      </c>
      <c r="F168" s="64">
        <v>0</v>
      </c>
      <c r="G168" s="65">
        <v>0</v>
      </c>
      <c r="H168" s="64">
        <v>0</v>
      </c>
      <c r="I168" s="65">
        <v>0</v>
      </c>
      <c r="J168" s="65">
        <v>0</v>
      </c>
      <c r="K168" s="65">
        <v>0</v>
      </c>
      <c r="L168" s="70"/>
    </row>
    <row r="169" spans="1:12" ht="17.25" thickTop="1" thickBot="1" x14ac:dyDescent="0.3">
      <c r="A169" s="63"/>
      <c r="B169" s="63"/>
      <c r="C169" s="62" t="s">
        <v>463</v>
      </c>
      <c r="D169" s="95">
        <v>111</v>
      </c>
      <c r="E169" s="64">
        <v>0</v>
      </c>
      <c r="F169" s="64">
        <v>0</v>
      </c>
      <c r="G169" s="65">
        <v>0</v>
      </c>
      <c r="H169" s="64">
        <v>0</v>
      </c>
      <c r="I169" s="65">
        <v>0</v>
      </c>
      <c r="J169" s="65">
        <v>0</v>
      </c>
      <c r="K169" s="65">
        <v>0</v>
      </c>
      <c r="L169" s="70"/>
    </row>
    <row r="170" spans="1:12" ht="17.25" thickTop="1" thickBot="1" x14ac:dyDescent="0.3">
      <c r="A170" s="63"/>
      <c r="B170" s="63"/>
      <c r="C170" s="62" t="s">
        <v>465</v>
      </c>
      <c r="D170" s="95">
        <v>111</v>
      </c>
      <c r="E170" s="64">
        <v>0</v>
      </c>
      <c r="F170" s="64">
        <v>0</v>
      </c>
      <c r="G170" s="65">
        <v>0</v>
      </c>
      <c r="H170" s="64">
        <v>0</v>
      </c>
      <c r="I170" s="65">
        <v>0</v>
      </c>
      <c r="J170" s="65">
        <v>0</v>
      </c>
      <c r="K170" s="65">
        <v>0</v>
      </c>
      <c r="L170" s="70"/>
    </row>
    <row r="171" spans="1:12" ht="17.25" thickTop="1" thickBot="1" x14ac:dyDescent="0.3">
      <c r="A171" s="67"/>
      <c r="B171" s="67"/>
      <c r="C171" s="67" t="s">
        <v>466</v>
      </c>
      <c r="D171" s="85">
        <v>111</v>
      </c>
      <c r="E171" s="65">
        <v>0</v>
      </c>
      <c r="F171" s="65">
        <v>0</v>
      </c>
      <c r="G171" s="65">
        <v>5</v>
      </c>
      <c r="H171" s="65">
        <v>0</v>
      </c>
      <c r="I171" s="65">
        <v>0</v>
      </c>
      <c r="J171" s="65">
        <v>0</v>
      </c>
      <c r="K171" s="65">
        <v>0</v>
      </c>
      <c r="L171" s="96"/>
    </row>
    <row r="172" spans="1:12" ht="17.25" thickTop="1" thickBot="1" x14ac:dyDescent="0.3">
      <c r="A172" s="67"/>
      <c r="B172" s="67"/>
      <c r="C172" s="67" t="s">
        <v>467</v>
      </c>
      <c r="D172" s="85">
        <v>111</v>
      </c>
      <c r="E172" s="65">
        <v>0</v>
      </c>
      <c r="F172" s="65">
        <v>0</v>
      </c>
      <c r="G172" s="65">
        <v>5</v>
      </c>
      <c r="H172" s="65">
        <v>0</v>
      </c>
      <c r="I172" s="65">
        <v>0</v>
      </c>
      <c r="J172" s="65">
        <v>0</v>
      </c>
      <c r="K172" s="65">
        <v>0</v>
      </c>
      <c r="L172" s="96"/>
    </row>
    <row r="173" spans="1:12" s="166" customFormat="1" ht="17.25" thickTop="1" thickBot="1" x14ac:dyDescent="0.3">
      <c r="A173" s="66"/>
      <c r="B173" s="66"/>
      <c r="C173" s="66" t="s">
        <v>115</v>
      </c>
      <c r="D173" s="85">
        <v>111</v>
      </c>
      <c r="E173" s="61">
        <v>0</v>
      </c>
      <c r="F173" s="61">
        <v>0.84</v>
      </c>
      <c r="G173" s="61">
        <v>10</v>
      </c>
      <c r="H173" s="61">
        <v>10</v>
      </c>
      <c r="I173" s="61">
        <v>0</v>
      </c>
      <c r="J173" s="61">
        <v>0</v>
      </c>
      <c r="K173" s="61">
        <v>0</v>
      </c>
      <c r="L173" s="244"/>
    </row>
    <row r="174" spans="1:12" s="217" customFormat="1" ht="17.25" thickTop="1" thickBot="1" x14ac:dyDescent="0.3">
      <c r="A174" s="67"/>
      <c r="B174" s="67"/>
      <c r="C174" s="67" t="s">
        <v>530</v>
      </c>
      <c r="D174" s="85">
        <v>111</v>
      </c>
      <c r="E174" s="65">
        <v>0</v>
      </c>
      <c r="F174" s="65">
        <v>0.84</v>
      </c>
      <c r="G174" s="65">
        <v>0</v>
      </c>
      <c r="H174" s="65">
        <v>0</v>
      </c>
      <c r="I174" s="65">
        <v>0</v>
      </c>
      <c r="J174" s="65">
        <v>0</v>
      </c>
      <c r="K174" s="65">
        <v>0</v>
      </c>
      <c r="L174" s="245"/>
    </row>
    <row r="175" spans="1:12" ht="17.25" thickTop="1" thickBot="1" x14ac:dyDescent="0.3">
      <c r="A175" s="67"/>
      <c r="B175" s="67"/>
      <c r="C175" s="67" t="s">
        <v>501</v>
      </c>
      <c r="D175" s="85">
        <v>111</v>
      </c>
      <c r="E175" s="65">
        <v>0</v>
      </c>
      <c r="F175" s="65">
        <v>0</v>
      </c>
      <c r="G175" s="65">
        <v>5</v>
      </c>
      <c r="H175" s="65">
        <v>5</v>
      </c>
      <c r="I175" s="65">
        <v>0</v>
      </c>
      <c r="J175" s="65">
        <v>0</v>
      </c>
      <c r="K175" s="65">
        <v>0</v>
      </c>
      <c r="L175" s="96"/>
    </row>
    <row r="176" spans="1:12" ht="17.25" thickTop="1" thickBot="1" x14ac:dyDescent="0.3">
      <c r="A176" s="67"/>
      <c r="B176" s="67"/>
      <c r="C176" s="67" t="s">
        <v>502</v>
      </c>
      <c r="D176" s="85">
        <v>111</v>
      </c>
      <c r="E176" s="65">
        <v>0</v>
      </c>
      <c r="F176" s="65">
        <v>0</v>
      </c>
      <c r="G176" s="65">
        <v>5</v>
      </c>
      <c r="H176" s="65">
        <v>5</v>
      </c>
      <c r="I176" s="65">
        <v>0</v>
      </c>
      <c r="J176" s="65">
        <v>0</v>
      </c>
      <c r="K176" s="65">
        <v>0</v>
      </c>
      <c r="L176" s="96"/>
    </row>
    <row r="177" spans="1:12" ht="17.25" thickTop="1" thickBot="1" x14ac:dyDescent="0.3">
      <c r="A177" s="20"/>
      <c r="B177" s="20"/>
      <c r="C177" s="19" t="s">
        <v>116</v>
      </c>
      <c r="D177" s="41">
        <v>111</v>
      </c>
      <c r="E177" s="71">
        <v>11.4</v>
      </c>
      <c r="F177" s="71">
        <v>21.67</v>
      </c>
      <c r="G177" s="72">
        <v>20</v>
      </c>
      <c r="H177" s="71">
        <v>35</v>
      </c>
      <c r="I177" s="61">
        <v>0</v>
      </c>
      <c r="J177" s="61">
        <v>0</v>
      </c>
      <c r="K177" s="61">
        <v>0</v>
      </c>
      <c r="L177" s="4"/>
    </row>
    <row r="178" spans="1:12" ht="17.25" thickTop="1" thickBot="1" x14ac:dyDescent="0.3">
      <c r="A178" s="25"/>
      <c r="B178" s="25"/>
      <c r="C178" s="24" t="s">
        <v>212</v>
      </c>
      <c r="D178" s="41">
        <v>111</v>
      </c>
      <c r="E178" s="68">
        <v>0</v>
      </c>
      <c r="F178" s="68">
        <v>11.76</v>
      </c>
      <c r="G178" s="69">
        <v>0</v>
      </c>
      <c r="H178" s="68">
        <v>0</v>
      </c>
      <c r="I178" s="65">
        <v>0</v>
      </c>
      <c r="J178" s="65">
        <v>0</v>
      </c>
      <c r="K178" s="65">
        <v>0</v>
      </c>
      <c r="L178" s="70"/>
    </row>
    <row r="179" spans="1:12" ht="17.25" thickTop="1" thickBot="1" x14ac:dyDescent="0.3">
      <c r="A179" s="25"/>
      <c r="B179" s="25"/>
      <c r="C179" s="24" t="s">
        <v>468</v>
      </c>
      <c r="D179" s="41">
        <v>111</v>
      </c>
      <c r="E179" s="68">
        <v>0</v>
      </c>
      <c r="F179" s="68">
        <v>0</v>
      </c>
      <c r="G179" s="69">
        <v>0</v>
      </c>
      <c r="H179" s="68">
        <v>0</v>
      </c>
      <c r="I179" s="65">
        <v>0</v>
      </c>
      <c r="J179" s="65">
        <v>0</v>
      </c>
      <c r="K179" s="65">
        <v>0</v>
      </c>
      <c r="L179" s="70"/>
    </row>
    <row r="180" spans="1:12" ht="17.25" thickTop="1" thickBot="1" x14ac:dyDescent="0.3">
      <c r="A180" s="25"/>
      <c r="B180" s="25"/>
      <c r="C180" s="24" t="s">
        <v>405</v>
      </c>
      <c r="D180" s="41">
        <v>111</v>
      </c>
      <c r="E180" s="68">
        <v>0</v>
      </c>
      <c r="F180" s="68">
        <v>9.91</v>
      </c>
      <c r="G180" s="69">
        <v>0</v>
      </c>
      <c r="H180" s="68">
        <v>0</v>
      </c>
      <c r="I180" s="65">
        <v>0</v>
      </c>
      <c r="J180" s="65">
        <v>0</v>
      </c>
      <c r="K180" s="65">
        <v>0</v>
      </c>
      <c r="L180" s="70"/>
    </row>
    <row r="181" spans="1:12" ht="17.25" thickTop="1" thickBot="1" x14ac:dyDescent="0.3">
      <c r="A181" s="25"/>
      <c r="B181" s="25"/>
      <c r="C181" s="24" t="s">
        <v>325</v>
      </c>
      <c r="D181" s="41">
        <v>111</v>
      </c>
      <c r="E181" s="68">
        <v>0</v>
      </c>
      <c r="F181" s="68">
        <v>0</v>
      </c>
      <c r="G181" s="69">
        <v>0</v>
      </c>
      <c r="H181" s="68">
        <v>0</v>
      </c>
      <c r="I181" s="65">
        <v>0</v>
      </c>
      <c r="J181" s="65">
        <v>0</v>
      </c>
      <c r="K181" s="65">
        <v>0</v>
      </c>
      <c r="L181" s="70"/>
    </row>
    <row r="182" spans="1:12" ht="17.25" thickTop="1" thickBot="1" x14ac:dyDescent="0.3">
      <c r="A182" s="25"/>
      <c r="B182" s="25"/>
      <c r="C182" s="24" t="s">
        <v>325</v>
      </c>
      <c r="D182" s="41" t="s">
        <v>332</v>
      </c>
      <c r="E182" s="68">
        <v>0</v>
      </c>
      <c r="F182" s="68">
        <v>0</v>
      </c>
      <c r="G182" s="69">
        <v>0</v>
      </c>
      <c r="H182" s="68">
        <v>0</v>
      </c>
      <c r="I182" s="65">
        <v>0</v>
      </c>
      <c r="J182" s="65">
        <v>0</v>
      </c>
      <c r="K182" s="65">
        <v>0</v>
      </c>
      <c r="L182" s="70"/>
    </row>
    <row r="183" spans="1:12" ht="17.25" thickTop="1" thickBot="1" x14ac:dyDescent="0.3">
      <c r="A183" s="25"/>
      <c r="B183" s="25"/>
      <c r="C183" s="24" t="s">
        <v>469</v>
      </c>
      <c r="D183" s="41">
        <v>111</v>
      </c>
      <c r="E183" s="68">
        <v>0</v>
      </c>
      <c r="F183" s="68">
        <v>0</v>
      </c>
      <c r="G183" s="69">
        <v>0</v>
      </c>
      <c r="H183" s="68">
        <v>0</v>
      </c>
      <c r="I183" s="65">
        <v>0</v>
      </c>
      <c r="J183" s="65">
        <v>0</v>
      </c>
      <c r="K183" s="65">
        <v>0</v>
      </c>
      <c r="L183" s="70"/>
    </row>
    <row r="184" spans="1:12" ht="17.25" thickTop="1" thickBot="1" x14ac:dyDescent="0.3">
      <c r="A184" s="25"/>
      <c r="B184" s="20"/>
      <c r="C184" s="24" t="s">
        <v>213</v>
      </c>
      <c r="D184" s="41">
        <v>111</v>
      </c>
      <c r="E184" s="68">
        <v>0</v>
      </c>
      <c r="F184" s="68">
        <v>0</v>
      </c>
      <c r="G184" s="69">
        <v>10</v>
      </c>
      <c r="H184" s="68">
        <v>25</v>
      </c>
      <c r="I184" s="65">
        <v>0</v>
      </c>
      <c r="J184" s="65">
        <v>0</v>
      </c>
      <c r="K184" s="65">
        <v>0</v>
      </c>
    </row>
    <row r="185" spans="1:12" ht="17.25" thickTop="1" thickBot="1" x14ac:dyDescent="0.3">
      <c r="A185" s="25"/>
      <c r="B185" s="20"/>
      <c r="C185" s="24" t="s">
        <v>214</v>
      </c>
      <c r="D185" s="41">
        <v>111</v>
      </c>
      <c r="E185" s="68">
        <v>0</v>
      </c>
      <c r="F185" s="68">
        <v>0</v>
      </c>
      <c r="G185" s="69">
        <v>10</v>
      </c>
      <c r="H185" s="68">
        <v>10</v>
      </c>
      <c r="I185" s="65">
        <v>0</v>
      </c>
      <c r="J185" s="65">
        <v>0</v>
      </c>
      <c r="K185" s="65">
        <v>0</v>
      </c>
    </row>
    <row r="186" spans="1:12" ht="17.25" thickTop="1" thickBot="1" x14ac:dyDescent="0.3">
      <c r="A186" s="25"/>
      <c r="B186" s="20"/>
      <c r="C186" s="24" t="s">
        <v>437</v>
      </c>
      <c r="D186" s="41">
        <v>111</v>
      </c>
      <c r="E186" s="68">
        <v>11.4</v>
      </c>
      <c r="F186" s="68">
        <v>0</v>
      </c>
      <c r="G186" s="69">
        <v>0</v>
      </c>
      <c r="H186" s="68">
        <v>0</v>
      </c>
      <c r="I186" s="65">
        <v>0</v>
      </c>
      <c r="J186" s="65">
        <v>0</v>
      </c>
      <c r="K186" s="65">
        <v>0</v>
      </c>
    </row>
    <row r="187" spans="1:12" ht="17.25" thickTop="1" thickBot="1" x14ac:dyDescent="0.3">
      <c r="A187" s="20"/>
      <c r="B187" s="20"/>
      <c r="C187" s="19" t="s">
        <v>117</v>
      </c>
      <c r="D187" s="41">
        <v>111</v>
      </c>
      <c r="E187" s="71">
        <v>0.65</v>
      </c>
      <c r="F187" s="71">
        <v>1.23</v>
      </c>
      <c r="G187" s="72">
        <v>10</v>
      </c>
      <c r="H187" s="71">
        <v>10</v>
      </c>
      <c r="I187" s="61">
        <v>0</v>
      </c>
      <c r="J187" s="61">
        <v>0</v>
      </c>
      <c r="K187" s="61">
        <v>0</v>
      </c>
      <c r="L187" s="4"/>
    </row>
    <row r="188" spans="1:12" ht="17.25" thickTop="1" thickBot="1" x14ac:dyDescent="0.3">
      <c r="A188" s="25"/>
      <c r="B188" s="25"/>
      <c r="C188" s="24" t="s">
        <v>215</v>
      </c>
      <c r="D188" s="41">
        <v>111</v>
      </c>
      <c r="E188" s="68">
        <v>0</v>
      </c>
      <c r="F188" s="68">
        <v>0.67</v>
      </c>
      <c r="G188" s="69">
        <v>0</v>
      </c>
      <c r="H188" s="68">
        <v>0</v>
      </c>
      <c r="I188" s="65">
        <v>0</v>
      </c>
      <c r="J188" s="65">
        <v>0</v>
      </c>
      <c r="K188" s="65">
        <v>0</v>
      </c>
      <c r="L188" s="70"/>
    </row>
    <row r="189" spans="1:12" ht="17.25" thickTop="1" thickBot="1" x14ac:dyDescent="0.3">
      <c r="A189" s="25"/>
      <c r="B189" s="25"/>
      <c r="C189" s="24" t="s">
        <v>470</v>
      </c>
      <c r="D189" s="41">
        <v>111</v>
      </c>
      <c r="E189" s="68">
        <v>0</v>
      </c>
      <c r="F189" s="68">
        <v>0</v>
      </c>
      <c r="G189" s="69">
        <v>0</v>
      </c>
      <c r="H189" s="68">
        <v>0</v>
      </c>
      <c r="I189" s="65">
        <v>0</v>
      </c>
      <c r="J189" s="65">
        <v>0</v>
      </c>
      <c r="K189" s="65">
        <v>0</v>
      </c>
      <c r="L189" s="70"/>
    </row>
    <row r="190" spans="1:12" ht="17.25" thickTop="1" thickBot="1" x14ac:dyDescent="0.3">
      <c r="A190" s="25"/>
      <c r="B190" s="25"/>
      <c r="C190" s="24" t="s">
        <v>406</v>
      </c>
      <c r="D190" s="41">
        <v>111</v>
      </c>
      <c r="E190" s="68">
        <v>0</v>
      </c>
      <c r="F190" s="68">
        <v>0.56000000000000005</v>
      </c>
      <c r="G190" s="69">
        <v>0</v>
      </c>
      <c r="H190" s="68">
        <v>0</v>
      </c>
      <c r="I190" s="65">
        <v>0</v>
      </c>
      <c r="J190" s="65">
        <v>0</v>
      </c>
      <c r="K190" s="65">
        <v>0</v>
      </c>
      <c r="L190" s="70"/>
    </row>
    <row r="191" spans="1:12" ht="17.25" thickTop="1" thickBot="1" x14ac:dyDescent="0.3">
      <c r="A191" s="25"/>
      <c r="B191" s="25"/>
      <c r="C191" s="24" t="s">
        <v>326</v>
      </c>
      <c r="D191" s="41">
        <v>41</v>
      </c>
      <c r="E191" s="68">
        <v>0</v>
      </c>
      <c r="F191" s="68">
        <v>0</v>
      </c>
      <c r="G191" s="69">
        <v>0</v>
      </c>
      <c r="H191" s="68">
        <v>0</v>
      </c>
      <c r="I191" s="65">
        <v>0</v>
      </c>
      <c r="J191" s="65">
        <v>0</v>
      </c>
      <c r="K191" s="65">
        <v>0</v>
      </c>
      <c r="L191" s="70"/>
    </row>
    <row r="192" spans="1:12" ht="17.25" thickTop="1" thickBot="1" x14ac:dyDescent="0.3">
      <c r="A192" s="25"/>
      <c r="B192" s="25"/>
      <c r="C192" s="24" t="s">
        <v>326</v>
      </c>
      <c r="D192" s="41" t="s">
        <v>332</v>
      </c>
      <c r="E192" s="68">
        <v>0</v>
      </c>
      <c r="F192" s="68">
        <v>0</v>
      </c>
      <c r="G192" s="69">
        <v>0</v>
      </c>
      <c r="H192" s="68">
        <v>0</v>
      </c>
      <c r="I192" s="65">
        <v>0</v>
      </c>
      <c r="J192" s="65">
        <v>0</v>
      </c>
      <c r="K192" s="65">
        <v>0</v>
      </c>
      <c r="L192" s="70"/>
    </row>
    <row r="193" spans="1:12" ht="17.25" thickTop="1" thickBot="1" x14ac:dyDescent="0.3">
      <c r="A193" s="25"/>
      <c r="B193" s="25"/>
      <c r="C193" s="24" t="s">
        <v>471</v>
      </c>
      <c r="D193" s="41">
        <v>111</v>
      </c>
      <c r="E193" s="68">
        <v>0</v>
      </c>
      <c r="F193" s="68">
        <v>0</v>
      </c>
      <c r="G193" s="69">
        <v>0</v>
      </c>
      <c r="H193" s="68">
        <v>0</v>
      </c>
      <c r="I193" s="65">
        <v>0</v>
      </c>
      <c r="J193" s="65">
        <v>0</v>
      </c>
      <c r="K193" s="65">
        <v>0</v>
      </c>
      <c r="L193" s="70"/>
    </row>
    <row r="194" spans="1:12" ht="17.25" thickTop="1" thickBot="1" x14ac:dyDescent="0.3">
      <c r="A194" s="25"/>
      <c r="B194" s="20"/>
      <c r="C194" s="24" t="s">
        <v>216</v>
      </c>
      <c r="D194" s="41">
        <v>111</v>
      </c>
      <c r="E194" s="68">
        <v>0</v>
      </c>
      <c r="F194" s="68">
        <v>0</v>
      </c>
      <c r="G194" s="69">
        <v>5</v>
      </c>
      <c r="H194" s="68">
        <v>5</v>
      </c>
      <c r="I194" s="65">
        <v>0</v>
      </c>
      <c r="J194" s="65">
        <v>0</v>
      </c>
      <c r="K194" s="65">
        <v>0</v>
      </c>
    </row>
    <row r="195" spans="1:12" ht="17.25" thickTop="1" thickBot="1" x14ac:dyDescent="0.3">
      <c r="A195" s="25"/>
      <c r="B195" s="20"/>
      <c r="C195" s="24" t="s">
        <v>217</v>
      </c>
      <c r="D195" s="41">
        <v>111</v>
      </c>
      <c r="E195" s="68">
        <v>0</v>
      </c>
      <c r="F195" s="68">
        <v>0</v>
      </c>
      <c r="G195" s="69">
        <v>5</v>
      </c>
      <c r="H195" s="68">
        <v>5</v>
      </c>
      <c r="I195" s="65">
        <v>0</v>
      </c>
      <c r="J195" s="65">
        <v>0</v>
      </c>
      <c r="K195" s="65">
        <v>0</v>
      </c>
    </row>
    <row r="196" spans="1:12" ht="17.25" thickTop="1" thickBot="1" x14ac:dyDescent="0.3">
      <c r="A196" s="25"/>
      <c r="B196" s="20"/>
      <c r="C196" s="24" t="s">
        <v>438</v>
      </c>
      <c r="D196" s="41">
        <v>111</v>
      </c>
      <c r="E196" s="68">
        <v>0.65</v>
      </c>
      <c r="F196" s="68">
        <v>0</v>
      </c>
      <c r="G196" s="69">
        <v>0</v>
      </c>
      <c r="H196" s="68">
        <v>0</v>
      </c>
      <c r="I196" s="65">
        <v>0</v>
      </c>
      <c r="J196" s="65">
        <v>0</v>
      </c>
      <c r="K196" s="65">
        <v>0</v>
      </c>
    </row>
    <row r="197" spans="1:12" ht="17.25" thickTop="1" thickBot="1" x14ac:dyDescent="0.3">
      <c r="A197" s="20"/>
      <c r="B197" s="20"/>
      <c r="C197" s="19" t="s">
        <v>118</v>
      </c>
      <c r="D197" s="41">
        <v>111</v>
      </c>
      <c r="E197" s="71">
        <v>2.44</v>
      </c>
      <c r="F197" s="71">
        <v>4.6399999999999997</v>
      </c>
      <c r="G197" s="72">
        <v>10</v>
      </c>
      <c r="H197" s="71">
        <v>10</v>
      </c>
      <c r="I197" s="61">
        <v>0</v>
      </c>
      <c r="J197" s="61">
        <v>0</v>
      </c>
      <c r="K197" s="61">
        <v>0</v>
      </c>
      <c r="L197" s="4"/>
    </row>
    <row r="198" spans="1:12" ht="17.25" thickTop="1" thickBot="1" x14ac:dyDescent="0.3">
      <c r="A198" s="25"/>
      <c r="B198" s="25"/>
      <c r="C198" s="24" t="s">
        <v>218</v>
      </c>
      <c r="D198" s="41">
        <v>111</v>
      </c>
      <c r="E198" s="68">
        <v>0</v>
      </c>
      <c r="F198" s="68">
        <v>2.52</v>
      </c>
      <c r="G198" s="69">
        <v>0</v>
      </c>
      <c r="H198" s="68">
        <v>0</v>
      </c>
      <c r="I198" s="65">
        <v>0</v>
      </c>
      <c r="J198" s="65">
        <v>0</v>
      </c>
      <c r="K198" s="65">
        <v>0</v>
      </c>
      <c r="L198" s="70"/>
    </row>
    <row r="199" spans="1:12" ht="17.25" thickTop="1" thickBot="1" x14ac:dyDescent="0.3">
      <c r="A199" s="25"/>
      <c r="B199" s="25"/>
      <c r="C199" s="24" t="s">
        <v>472</v>
      </c>
      <c r="D199" s="41">
        <v>111</v>
      </c>
      <c r="E199" s="68">
        <v>0</v>
      </c>
      <c r="F199" s="68">
        <v>0</v>
      </c>
      <c r="G199" s="69">
        <v>0</v>
      </c>
      <c r="H199" s="68">
        <v>0</v>
      </c>
      <c r="I199" s="65">
        <v>0</v>
      </c>
      <c r="J199" s="65">
        <v>0</v>
      </c>
      <c r="K199" s="65">
        <v>0</v>
      </c>
      <c r="L199" s="70"/>
    </row>
    <row r="200" spans="1:12" ht="17.25" thickTop="1" thickBot="1" x14ac:dyDescent="0.3">
      <c r="A200" s="25"/>
      <c r="B200" s="25"/>
      <c r="C200" s="24" t="s">
        <v>407</v>
      </c>
      <c r="D200" s="41">
        <v>111</v>
      </c>
      <c r="E200" s="68">
        <v>0</v>
      </c>
      <c r="F200" s="68">
        <v>2.12</v>
      </c>
      <c r="G200" s="69">
        <v>0</v>
      </c>
      <c r="H200" s="68">
        <v>0</v>
      </c>
      <c r="I200" s="65">
        <v>0</v>
      </c>
      <c r="J200" s="65">
        <v>0</v>
      </c>
      <c r="K200" s="65">
        <v>0</v>
      </c>
      <c r="L200" s="70"/>
    </row>
    <row r="201" spans="1:12" ht="17.25" thickTop="1" thickBot="1" x14ac:dyDescent="0.3">
      <c r="A201" s="25"/>
      <c r="B201" s="25"/>
      <c r="C201" s="24" t="s">
        <v>327</v>
      </c>
      <c r="D201" s="41">
        <v>111</v>
      </c>
      <c r="E201" s="68">
        <v>0</v>
      </c>
      <c r="F201" s="68">
        <v>0</v>
      </c>
      <c r="G201" s="69">
        <v>0</v>
      </c>
      <c r="H201" s="68">
        <v>0</v>
      </c>
      <c r="I201" s="65">
        <v>0</v>
      </c>
      <c r="J201" s="65">
        <v>0</v>
      </c>
      <c r="K201" s="65">
        <v>0</v>
      </c>
      <c r="L201" s="70"/>
    </row>
    <row r="202" spans="1:12" ht="17.25" thickTop="1" thickBot="1" x14ac:dyDescent="0.3">
      <c r="A202" s="25"/>
      <c r="B202" s="25"/>
      <c r="C202" s="24" t="s">
        <v>327</v>
      </c>
      <c r="D202" s="41" t="s">
        <v>332</v>
      </c>
      <c r="E202" s="68">
        <v>0</v>
      </c>
      <c r="F202" s="68">
        <v>0</v>
      </c>
      <c r="G202" s="69">
        <v>0</v>
      </c>
      <c r="H202" s="68">
        <v>0</v>
      </c>
      <c r="I202" s="65">
        <v>0</v>
      </c>
      <c r="J202" s="65">
        <v>0</v>
      </c>
      <c r="K202" s="65">
        <v>0</v>
      </c>
      <c r="L202" s="70"/>
    </row>
    <row r="203" spans="1:12" ht="17.25" thickTop="1" thickBot="1" x14ac:dyDescent="0.3">
      <c r="A203" s="25"/>
      <c r="B203" s="25"/>
      <c r="C203" s="24" t="s">
        <v>473</v>
      </c>
      <c r="D203" s="41">
        <v>111</v>
      </c>
      <c r="E203" s="68">
        <v>0</v>
      </c>
      <c r="F203" s="68">
        <v>0</v>
      </c>
      <c r="G203" s="69">
        <v>0</v>
      </c>
      <c r="H203" s="68">
        <v>0</v>
      </c>
      <c r="I203" s="65">
        <v>0</v>
      </c>
      <c r="J203" s="65">
        <v>0</v>
      </c>
      <c r="K203" s="65">
        <v>0</v>
      </c>
      <c r="L203" s="70"/>
    </row>
    <row r="204" spans="1:12" ht="17.25" thickTop="1" thickBot="1" x14ac:dyDescent="0.3">
      <c r="A204" s="25"/>
      <c r="B204" s="20"/>
      <c r="C204" s="24" t="s">
        <v>219</v>
      </c>
      <c r="D204" s="41">
        <v>111</v>
      </c>
      <c r="E204" s="68">
        <v>0</v>
      </c>
      <c r="F204" s="68">
        <v>0</v>
      </c>
      <c r="G204" s="69">
        <v>5</v>
      </c>
      <c r="H204" s="68">
        <v>5</v>
      </c>
      <c r="I204" s="65">
        <v>0</v>
      </c>
      <c r="J204" s="65">
        <v>0</v>
      </c>
      <c r="K204" s="65">
        <v>0</v>
      </c>
    </row>
    <row r="205" spans="1:12" ht="17.25" thickTop="1" thickBot="1" x14ac:dyDescent="0.3">
      <c r="A205" s="25"/>
      <c r="B205" s="20"/>
      <c r="C205" s="24" t="s">
        <v>220</v>
      </c>
      <c r="D205" s="41">
        <v>111</v>
      </c>
      <c r="E205" s="68">
        <v>0</v>
      </c>
      <c r="F205" s="68">
        <v>0</v>
      </c>
      <c r="G205" s="69">
        <v>5</v>
      </c>
      <c r="H205" s="68">
        <v>5</v>
      </c>
      <c r="I205" s="65">
        <v>0</v>
      </c>
      <c r="J205" s="65">
        <v>0</v>
      </c>
      <c r="K205" s="65">
        <v>0</v>
      </c>
    </row>
    <row r="206" spans="1:12" ht="17.25" thickTop="1" thickBot="1" x14ac:dyDescent="0.3">
      <c r="A206" s="25"/>
      <c r="B206" s="20"/>
      <c r="C206" s="24" t="s">
        <v>439</v>
      </c>
      <c r="D206" s="41">
        <v>111</v>
      </c>
      <c r="E206" s="68">
        <v>2.44</v>
      </c>
      <c r="F206" s="68">
        <v>0</v>
      </c>
      <c r="G206" s="69">
        <v>0</v>
      </c>
      <c r="H206" s="68">
        <v>0</v>
      </c>
      <c r="I206" s="65">
        <v>0</v>
      </c>
      <c r="J206" s="65">
        <v>0</v>
      </c>
      <c r="K206" s="65">
        <v>0</v>
      </c>
    </row>
    <row r="207" spans="1:12" s="166" customFormat="1" ht="17.25" thickTop="1" thickBot="1" x14ac:dyDescent="0.3">
      <c r="A207" s="20"/>
      <c r="B207" s="20"/>
      <c r="C207" s="19" t="s">
        <v>119</v>
      </c>
      <c r="D207" s="41">
        <v>111</v>
      </c>
      <c r="E207" s="71">
        <v>0</v>
      </c>
      <c r="F207" s="71">
        <v>0.6</v>
      </c>
      <c r="G207" s="72">
        <v>20</v>
      </c>
      <c r="H207" s="71">
        <v>20</v>
      </c>
      <c r="I207" s="72">
        <v>0</v>
      </c>
      <c r="J207" s="72">
        <v>0</v>
      </c>
      <c r="K207" s="72">
        <v>0</v>
      </c>
    </row>
    <row r="208" spans="1:12" s="217" customFormat="1" ht="17.25" thickTop="1" thickBot="1" x14ac:dyDescent="0.3">
      <c r="A208" s="25"/>
      <c r="B208" s="25"/>
      <c r="C208" s="24" t="s">
        <v>531</v>
      </c>
      <c r="D208" s="41">
        <v>111</v>
      </c>
      <c r="E208" s="68">
        <v>0</v>
      </c>
      <c r="F208" s="68">
        <v>0.3</v>
      </c>
      <c r="G208" s="69">
        <v>0</v>
      </c>
      <c r="H208" s="68">
        <v>0</v>
      </c>
      <c r="I208" s="69">
        <v>0</v>
      </c>
      <c r="J208" s="69">
        <v>0</v>
      </c>
      <c r="K208" s="69">
        <v>0</v>
      </c>
    </row>
    <row r="209" spans="1:12" s="217" customFormat="1" ht="17.25" thickTop="1" thickBot="1" x14ac:dyDescent="0.3">
      <c r="A209" s="25"/>
      <c r="B209" s="25"/>
      <c r="C209" s="24" t="s">
        <v>532</v>
      </c>
      <c r="D209" s="41">
        <v>111</v>
      </c>
      <c r="E209" s="68">
        <v>0</v>
      </c>
      <c r="F209" s="68">
        <v>0.3</v>
      </c>
      <c r="G209" s="69">
        <v>0</v>
      </c>
      <c r="H209" s="68">
        <v>0</v>
      </c>
      <c r="I209" s="69">
        <v>0</v>
      </c>
      <c r="J209" s="69">
        <v>0</v>
      </c>
      <c r="K209" s="69">
        <v>0</v>
      </c>
    </row>
    <row r="210" spans="1:12" ht="17.25" thickTop="1" thickBot="1" x14ac:dyDescent="0.3">
      <c r="A210" s="25"/>
      <c r="B210" s="20"/>
      <c r="C210" s="24" t="s">
        <v>503</v>
      </c>
      <c r="D210" s="41">
        <v>111</v>
      </c>
      <c r="E210" s="68">
        <v>0</v>
      </c>
      <c r="F210" s="68">
        <v>0</v>
      </c>
      <c r="G210" s="69">
        <v>5</v>
      </c>
      <c r="H210" s="68">
        <v>5</v>
      </c>
      <c r="I210" s="69">
        <v>0</v>
      </c>
      <c r="J210" s="69">
        <v>0</v>
      </c>
      <c r="K210" s="69">
        <v>0</v>
      </c>
    </row>
    <row r="211" spans="1:12" ht="17.25" thickTop="1" thickBot="1" x14ac:dyDescent="0.3">
      <c r="A211" s="25"/>
      <c r="B211" s="20"/>
      <c r="C211" s="24" t="s">
        <v>504</v>
      </c>
      <c r="D211" s="41">
        <v>111</v>
      </c>
      <c r="E211" s="68">
        <v>0</v>
      </c>
      <c r="F211" s="68">
        <v>0</v>
      </c>
      <c r="G211" s="69">
        <v>5</v>
      </c>
      <c r="H211" s="68">
        <v>5</v>
      </c>
      <c r="I211" s="69">
        <v>0</v>
      </c>
      <c r="J211" s="69">
        <v>0</v>
      </c>
      <c r="K211" s="69">
        <v>0</v>
      </c>
    </row>
    <row r="212" spans="1:12" ht="17.25" thickTop="1" thickBot="1" x14ac:dyDescent="0.3">
      <c r="A212" s="25"/>
      <c r="B212" s="20"/>
      <c r="C212" s="24" t="s">
        <v>505</v>
      </c>
      <c r="D212" s="41">
        <v>111</v>
      </c>
      <c r="E212" s="68">
        <v>0</v>
      </c>
      <c r="F212" s="68">
        <v>0</v>
      </c>
      <c r="G212" s="69">
        <v>5</v>
      </c>
      <c r="H212" s="68">
        <v>5</v>
      </c>
      <c r="I212" s="69">
        <v>0</v>
      </c>
      <c r="J212" s="69">
        <v>0</v>
      </c>
      <c r="K212" s="69">
        <v>0</v>
      </c>
    </row>
    <row r="213" spans="1:12" ht="17.25" thickTop="1" thickBot="1" x14ac:dyDescent="0.3">
      <c r="A213" s="25"/>
      <c r="B213" s="20"/>
      <c r="C213" s="24" t="s">
        <v>506</v>
      </c>
      <c r="D213" s="41">
        <v>111</v>
      </c>
      <c r="E213" s="68">
        <v>0</v>
      </c>
      <c r="F213" s="68">
        <v>0</v>
      </c>
      <c r="G213" s="69">
        <v>5</v>
      </c>
      <c r="H213" s="68">
        <v>0</v>
      </c>
      <c r="I213" s="69">
        <v>0</v>
      </c>
      <c r="J213" s="69">
        <v>0</v>
      </c>
      <c r="K213" s="69">
        <v>0</v>
      </c>
    </row>
    <row r="214" spans="1:12" ht="17.25" thickTop="1" thickBot="1" x14ac:dyDescent="0.3">
      <c r="A214" s="20"/>
      <c r="B214" s="20"/>
      <c r="C214" s="19" t="s">
        <v>120</v>
      </c>
      <c r="D214" s="41">
        <v>111</v>
      </c>
      <c r="E214" s="71">
        <v>3.86</v>
      </c>
      <c r="F214" s="71">
        <v>7.35</v>
      </c>
      <c r="G214" s="72">
        <v>10</v>
      </c>
      <c r="H214" s="71">
        <v>15</v>
      </c>
      <c r="I214" s="72">
        <v>0</v>
      </c>
      <c r="J214" s="72">
        <v>0</v>
      </c>
      <c r="K214" s="72">
        <v>0</v>
      </c>
      <c r="L214" s="4"/>
    </row>
    <row r="215" spans="1:12" ht="17.25" thickTop="1" thickBot="1" x14ac:dyDescent="0.3">
      <c r="A215" s="25"/>
      <c r="B215" s="25"/>
      <c r="C215" s="24" t="s">
        <v>221</v>
      </c>
      <c r="D215" s="41">
        <v>111</v>
      </c>
      <c r="E215" s="68">
        <v>0</v>
      </c>
      <c r="F215" s="68">
        <v>3.99</v>
      </c>
      <c r="G215" s="69">
        <v>0</v>
      </c>
      <c r="H215" s="68">
        <v>0</v>
      </c>
      <c r="I215" s="69">
        <v>0</v>
      </c>
      <c r="J215" s="69">
        <v>0</v>
      </c>
      <c r="K215" s="69">
        <v>0</v>
      </c>
      <c r="L215" s="70"/>
    </row>
    <row r="216" spans="1:12" ht="17.25" thickTop="1" thickBot="1" x14ac:dyDescent="0.3">
      <c r="A216" s="25"/>
      <c r="B216" s="25"/>
      <c r="C216" s="24" t="s">
        <v>474</v>
      </c>
      <c r="D216" s="41">
        <v>111</v>
      </c>
      <c r="E216" s="68">
        <v>0</v>
      </c>
      <c r="F216" s="68">
        <v>0</v>
      </c>
      <c r="G216" s="69">
        <v>0</v>
      </c>
      <c r="H216" s="68">
        <v>0</v>
      </c>
      <c r="I216" s="69">
        <v>0</v>
      </c>
      <c r="J216" s="69">
        <v>0</v>
      </c>
      <c r="K216" s="69">
        <v>0</v>
      </c>
      <c r="L216" s="70"/>
    </row>
    <row r="217" spans="1:12" ht="17.25" thickTop="1" thickBot="1" x14ac:dyDescent="0.3">
      <c r="A217" s="25"/>
      <c r="B217" s="25"/>
      <c r="C217" s="24" t="s">
        <v>408</v>
      </c>
      <c r="D217" s="41">
        <v>111</v>
      </c>
      <c r="E217" s="68">
        <v>0</v>
      </c>
      <c r="F217" s="68">
        <v>3.36</v>
      </c>
      <c r="G217" s="69">
        <v>0</v>
      </c>
      <c r="H217" s="68">
        <v>0</v>
      </c>
      <c r="I217" s="69">
        <v>0</v>
      </c>
      <c r="J217" s="69">
        <v>0</v>
      </c>
      <c r="K217" s="69">
        <v>0</v>
      </c>
      <c r="L217" s="70"/>
    </row>
    <row r="218" spans="1:12" ht="17.25" thickTop="1" thickBot="1" x14ac:dyDescent="0.3">
      <c r="A218" s="25"/>
      <c r="B218" s="25"/>
      <c r="C218" s="24" t="s">
        <v>328</v>
      </c>
      <c r="D218" s="41">
        <v>111</v>
      </c>
      <c r="E218" s="68">
        <v>0</v>
      </c>
      <c r="F218" s="68">
        <v>0</v>
      </c>
      <c r="G218" s="69">
        <v>0</v>
      </c>
      <c r="H218" s="68">
        <v>0</v>
      </c>
      <c r="I218" s="69">
        <v>0</v>
      </c>
      <c r="J218" s="69">
        <v>0</v>
      </c>
      <c r="K218" s="69">
        <v>0</v>
      </c>
      <c r="L218" s="70"/>
    </row>
    <row r="219" spans="1:12" ht="17.25" thickTop="1" thickBot="1" x14ac:dyDescent="0.3">
      <c r="A219" s="25"/>
      <c r="B219" s="25"/>
      <c r="C219" s="24" t="s">
        <v>475</v>
      </c>
      <c r="D219" s="41">
        <v>111</v>
      </c>
      <c r="E219" s="68">
        <v>0</v>
      </c>
      <c r="F219" s="68">
        <v>0</v>
      </c>
      <c r="G219" s="69">
        <v>0</v>
      </c>
      <c r="H219" s="68">
        <v>0</v>
      </c>
      <c r="I219" s="69">
        <v>0</v>
      </c>
      <c r="J219" s="69">
        <v>0</v>
      </c>
      <c r="K219" s="69">
        <v>0</v>
      </c>
      <c r="L219" s="70"/>
    </row>
    <row r="220" spans="1:12" ht="17.25" thickTop="1" thickBot="1" x14ac:dyDescent="0.3">
      <c r="A220" s="25"/>
      <c r="B220" s="20"/>
      <c r="C220" s="24" t="s">
        <v>222</v>
      </c>
      <c r="D220" s="41">
        <v>111</v>
      </c>
      <c r="E220" s="68">
        <v>0</v>
      </c>
      <c r="F220" s="68">
        <v>0</v>
      </c>
      <c r="G220" s="69">
        <v>5</v>
      </c>
      <c r="H220" s="68">
        <v>10</v>
      </c>
      <c r="I220" s="69">
        <v>0</v>
      </c>
      <c r="J220" s="69">
        <v>0</v>
      </c>
      <c r="K220" s="69">
        <v>0</v>
      </c>
    </row>
    <row r="221" spans="1:12" ht="17.25" thickTop="1" thickBot="1" x14ac:dyDescent="0.3">
      <c r="A221" s="25"/>
      <c r="B221" s="20"/>
      <c r="C221" s="24" t="s">
        <v>223</v>
      </c>
      <c r="D221" s="41">
        <v>111</v>
      </c>
      <c r="E221" s="68">
        <v>0</v>
      </c>
      <c r="F221" s="68">
        <v>0</v>
      </c>
      <c r="G221" s="69">
        <v>5</v>
      </c>
      <c r="H221" s="68">
        <v>5</v>
      </c>
      <c r="I221" s="69">
        <v>0</v>
      </c>
      <c r="J221" s="69">
        <v>0</v>
      </c>
      <c r="K221" s="69">
        <v>0</v>
      </c>
    </row>
    <row r="222" spans="1:12" ht="17.25" thickTop="1" thickBot="1" x14ac:dyDescent="0.3">
      <c r="A222" s="25"/>
      <c r="B222" s="20"/>
      <c r="C222" s="24" t="s">
        <v>440</v>
      </c>
      <c r="D222" s="41">
        <v>111</v>
      </c>
      <c r="E222" s="68">
        <v>3.86</v>
      </c>
      <c r="F222" s="68">
        <v>0</v>
      </c>
      <c r="G222" s="69">
        <v>0</v>
      </c>
      <c r="H222" s="68">
        <v>0</v>
      </c>
      <c r="I222" s="69">
        <v>0</v>
      </c>
      <c r="J222" s="69">
        <v>0</v>
      </c>
      <c r="K222" s="69">
        <v>0</v>
      </c>
    </row>
    <row r="223" spans="1:12" ht="17.25" thickTop="1" thickBot="1" x14ac:dyDescent="0.3">
      <c r="A223" s="54"/>
      <c r="B223" s="54"/>
      <c r="C223" s="55" t="s">
        <v>126</v>
      </c>
      <c r="D223" s="95">
        <v>111</v>
      </c>
      <c r="E223" s="56">
        <v>5</v>
      </c>
      <c r="F223" s="56">
        <v>38.119999999999997</v>
      </c>
      <c r="G223" s="57">
        <v>20</v>
      </c>
      <c r="H223" s="57">
        <f>65+10+15</f>
        <v>90</v>
      </c>
      <c r="I223" s="57">
        <v>0</v>
      </c>
      <c r="J223" s="57">
        <v>0</v>
      </c>
      <c r="K223" s="57">
        <v>0</v>
      </c>
    </row>
    <row r="224" spans="1:12" ht="17.25" thickTop="1" thickBot="1" x14ac:dyDescent="0.3">
      <c r="A224" s="73"/>
      <c r="B224" s="73"/>
      <c r="C224" s="90" t="s">
        <v>533</v>
      </c>
      <c r="D224" s="98">
        <v>111</v>
      </c>
      <c r="E224" s="91">
        <v>0</v>
      </c>
      <c r="F224" s="91">
        <v>22.52</v>
      </c>
      <c r="G224" s="92">
        <v>0</v>
      </c>
      <c r="H224" s="91">
        <v>0</v>
      </c>
      <c r="I224" s="92">
        <v>0</v>
      </c>
      <c r="J224" s="92">
        <v>0</v>
      </c>
      <c r="K224" s="92">
        <v>0</v>
      </c>
    </row>
    <row r="225" spans="1:12" ht="17.25" thickTop="1" thickBot="1" x14ac:dyDescent="0.3">
      <c r="A225" s="73"/>
      <c r="B225" s="73"/>
      <c r="C225" s="90" t="s">
        <v>547</v>
      </c>
      <c r="D225" s="98">
        <v>111</v>
      </c>
      <c r="E225" s="91">
        <v>0</v>
      </c>
      <c r="F225" s="91">
        <v>0</v>
      </c>
      <c r="G225" s="92">
        <v>0</v>
      </c>
      <c r="H225" s="91">
        <v>65</v>
      </c>
      <c r="I225" s="92">
        <v>0</v>
      </c>
      <c r="J225" s="92">
        <v>0</v>
      </c>
      <c r="K225" s="92">
        <v>0</v>
      </c>
    </row>
    <row r="226" spans="1:12" ht="17.25" thickTop="1" thickBot="1" x14ac:dyDescent="0.3">
      <c r="A226" s="20"/>
      <c r="B226" s="20"/>
      <c r="C226" s="19" t="s">
        <v>224</v>
      </c>
      <c r="D226" s="41">
        <v>111</v>
      </c>
      <c r="E226" s="71">
        <v>0</v>
      </c>
      <c r="F226" s="71">
        <v>5.6</v>
      </c>
      <c r="G226" s="72">
        <v>10</v>
      </c>
      <c r="H226" s="71">
        <v>10</v>
      </c>
      <c r="I226" s="72">
        <v>0</v>
      </c>
      <c r="J226" s="72">
        <v>0</v>
      </c>
      <c r="K226" s="72">
        <v>0</v>
      </c>
      <c r="L226" s="4"/>
    </row>
    <row r="227" spans="1:12" ht="17.25" thickTop="1" thickBot="1" x14ac:dyDescent="0.3">
      <c r="A227" s="20"/>
      <c r="B227" s="25"/>
      <c r="C227" s="97" t="s">
        <v>534</v>
      </c>
      <c r="D227" s="41">
        <v>111</v>
      </c>
      <c r="E227" s="68">
        <v>0</v>
      </c>
      <c r="F227" s="68">
        <v>5.6</v>
      </c>
      <c r="G227" s="69">
        <v>0</v>
      </c>
      <c r="H227" s="68">
        <v>0</v>
      </c>
      <c r="I227" s="69">
        <v>0</v>
      </c>
      <c r="J227" s="69">
        <v>0</v>
      </c>
      <c r="K227" s="69">
        <v>0</v>
      </c>
      <c r="L227" s="4"/>
    </row>
    <row r="228" spans="1:12" ht="17.25" thickTop="1" thickBot="1" x14ac:dyDescent="0.3">
      <c r="A228" s="20"/>
      <c r="B228" s="25"/>
      <c r="C228" s="97" t="s">
        <v>507</v>
      </c>
      <c r="D228" s="41">
        <v>111</v>
      </c>
      <c r="E228" s="68">
        <v>0</v>
      </c>
      <c r="F228" s="68">
        <v>0</v>
      </c>
      <c r="G228" s="69">
        <v>5</v>
      </c>
      <c r="H228" s="68">
        <v>5</v>
      </c>
      <c r="I228" s="69">
        <v>0</v>
      </c>
      <c r="J228" s="69">
        <v>0</v>
      </c>
      <c r="K228" s="69">
        <v>0</v>
      </c>
      <c r="L228" s="4"/>
    </row>
    <row r="229" spans="1:12" ht="17.25" thickTop="1" thickBot="1" x14ac:dyDescent="0.3">
      <c r="A229" s="20"/>
      <c r="B229" s="25"/>
      <c r="C229" s="97" t="s">
        <v>508</v>
      </c>
      <c r="D229" s="41">
        <v>111</v>
      </c>
      <c r="E229" s="68">
        <v>0</v>
      </c>
      <c r="F229" s="68">
        <v>0</v>
      </c>
      <c r="G229" s="69">
        <v>5</v>
      </c>
      <c r="H229" s="68">
        <v>5</v>
      </c>
      <c r="I229" s="69">
        <v>0</v>
      </c>
      <c r="J229" s="69">
        <v>0</v>
      </c>
      <c r="K229" s="69">
        <v>0</v>
      </c>
      <c r="L229" s="4"/>
    </row>
    <row r="230" spans="1:12" ht="17.25" thickTop="1" thickBot="1" x14ac:dyDescent="0.3">
      <c r="A230" s="20"/>
      <c r="B230" s="20"/>
      <c r="C230" s="19" t="s">
        <v>134</v>
      </c>
      <c r="D230" s="41">
        <v>111</v>
      </c>
      <c r="E230" s="71">
        <v>5</v>
      </c>
      <c r="F230" s="71">
        <v>10</v>
      </c>
      <c r="G230" s="72">
        <v>10</v>
      </c>
      <c r="H230" s="71">
        <v>15</v>
      </c>
      <c r="I230" s="72">
        <v>0</v>
      </c>
      <c r="J230" s="72">
        <v>0</v>
      </c>
      <c r="K230" s="72">
        <v>0</v>
      </c>
      <c r="L230" s="4"/>
    </row>
    <row r="231" spans="1:12" s="70" customFormat="1" ht="17.25" thickTop="1" thickBot="1" x14ac:dyDescent="0.3">
      <c r="A231" s="25"/>
      <c r="B231" s="25"/>
      <c r="C231" s="24" t="s">
        <v>535</v>
      </c>
      <c r="D231" s="41">
        <v>111</v>
      </c>
      <c r="E231" s="68">
        <v>0</v>
      </c>
      <c r="F231" s="68">
        <v>5</v>
      </c>
      <c r="G231" s="69">
        <v>0</v>
      </c>
      <c r="H231" s="68">
        <v>0</v>
      </c>
      <c r="I231" s="69">
        <v>0</v>
      </c>
      <c r="J231" s="69">
        <v>0</v>
      </c>
      <c r="K231" s="69">
        <v>0</v>
      </c>
      <c r="L231" s="246"/>
    </row>
    <row r="232" spans="1:12" ht="17.25" thickTop="1" thickBot="1" x14ac:dyDescent="0.3">
      <c r="A232" s="25"/>
      <c r="B232" s="25"/>
      <c r="C232" s="24" t="s">
        <v>225</v>
      </c>
      <c r="D232" s="41">
        <v>111</v>
      </c>
      <c r="E232" s="68">
        <v>0</v>
      </c>
      <c r="F232" s="68">
        <v>0</v>
      </c>
      <c r="G232" s="69">
        <v>0</v>
      </c>
      <c r="H232" s="68">
        <v>0</v>
      </c>
      <c r="I232" s="69">
        <v>0</v>
      </c>
      <c r="J232" s="69">
        <v>0</v>
      </c>
      <c r="K232" s="69">
        <v>0</v>
      </c>
      <c r="L232" s="70"/>
    </row>
    <row r="233" spans="1:12" ht="17.25" thickTop="1" thickBot="1" x14ac:dyDescent="0.3">
      <c r="A233" s="25"/>
      <c r="B233" s="25"/>
      <c r="C233" s="24" t="s">
        <v>476</v>
      </c>
      <c r="D233" s="41">
        <v>111</v>
      </c>
      <c r="E233" s="68">
        <v>0</v>
      </c>
      <c r="F233" s="68">
        <v>0</v>
      </c>
      <c r="G233" s="69">
        <v>0</v>
      </c>
      <c r="H233" s="68">
        <v>0</v>
      </c>
      <c r="I233" s="69">
        <v>0</v>
      </c>
      <c r="J233" s="69">
        <v>0</v>
      </c>
      <c r="K233" s="69">
        <v>0</v>
      </c>
      <c r="L233" s="70"/>
    </row>
    <row r="234" spans="1:12" ht="17.25" thickTop="1" thickBot="1" x14ac:dyDescent="0.3">
      <c r="A234" s="25"/>
      <c r="B234" s="25"/>
      <c r="C234" s="24" t="s">
        <v>409</v>
      </c>
      <c r="D234" s="41">
        <v>111</v>
      </c>
      <c r="E234" s="68">
        <v>0</v>
      </c>
      <c r="F234" s="68">
        <v>5</v>
      </c>
      <c r="G234" s="69">
        <v>0</v>
      </c>
      <c r="H234" s="68">
        <v>0</v>
      </c>
      <c r="I234" s="69">
        <v>0</v>
      </c>
      <c r="J234" s="69">
        <v>0</v>
      </c>
      <c r="K234" s="69">
        <v>0</v>
      </c>
      <c r="L234" s="70"/>
    </row>
    <row r="235" spans="1:12" ht="17.25" thickTop="1" thickBot="1" x14ac:dyDescent="0.3">
      <c r="A235" s="25"/>
      <c r="B235" s="25"/>
      <c r="C235" s="24" t="s">
        <v>329</v>
      </c>
      <c r="D235" s="41">
        <v>111</v>
      </c>
      <c r="E235" s="68">
        <v>0</v>
      </c>
      <c r="F235" s="68">
        <v>0</v>
      </c>
      <c r="G235" s="69">
        <v>0</v>
      </c>
      <c r="H235" s="68">
        <v>0</v>
      </c>
      <c r="I235" s="69">
        <v>0</v>
      </c>
      <c r="J235" s="69">
        <v>0</v>
      </c>
      <c r="K235" s="69">
        <v>0</v>
      </c>
      <c r="L235" s="70"/>
    </row>
    <row r="236" spans="1:12" ht="17.25" thickTop="1" thickBot="1" x14ac:dyDescent="0.3">
      <c r="A236" s="25"/>
      <c r="B236" s="25"/>
      <c r="C236" s="24" t="s">
        <v>477</v>
      </c>
      <c r="D236" s="41">
        <v>111</v>
      </c>
      <c r="E236" s="68">
        <v>0</v>
      </c>
      <c r="F236" s="68">
        <v>0</v>
      </c>
      <c r="G236" s="69">
        <v>0</v>
      </c>
      <c r="H236" s="68">
        <v>0</v>
      </c>
      <c r="I236" s="69">
        <v>0</v>
      </c>
      <c r="J236" s="69">
        <v>0</v>
      </c>
      <c r="K236" s="69">
        <v>0</v>
      </c>
      <c r="L236" s="70"/>
    </row>
    <row r="237" spans="1:12" ht="17.25" thickTop="1" thickBot="1" x14ac:dyDescent="0.3">
      <c r="A237" s="25"/>
      <c r="B237" s="20"/>
      <c r="C237" s="24" t="s">
        <v>509</v>
      </c>
      <c r="D237" s="41">
        <v>111</v>
      </c>
      <c r="E237" s="68">
        <v>0</v>
      </c>
      <c r="F237" s="68">
        <v>0</v>
      </c>
      <c r="G237" s="69">
        <v>5</v>
      </c>
      <c r="H237" s="68">
        <v>10</v>
      </c>
      <c r="I237" s="69">
        <v>0</v>
      </c>
      <c r="J237" s="69">
        <v>0</v>
      </c>
      <c r="K237" s="69">
        <v>0</v>
      </c>
      <c r="L237" s="70"/>
    </row>
    <row r="238" spans="1:12" ht="17.25" thickTop="1" thickBot="1" x14ac:dyDescent="0.3">
      <c r="A238" s="25"/>
      <c r="B238" s="25"/>
      <c r="C238" s="24" t="s">
        <v>510</v>
      </c>
      <c r="D238" s="41">
        <v>111</v>
      </c>
      <c r="E238" s="68">
        <v>0</v>
      </c>
      <c r="F238" s="68">
        <v>0</v>
      </c>
      <c r="G238" s="69">
        <v>5</v>
      </c>
      <c r="H238" s="68">
        <v>5</v>
      </c>
      <c r="I238" s="69">
        <v>0</v>
      </c>
      <c r="J238" s="69">
        <v>0</v>
      </c>
      <c r="K238" s="69">
        <v>0</v>
      </c>
      <c r="L238" s="70"/>
    </row>
    <row r="239" spans="1:12" ht="17.25" thickTop="1" thickBot="1" x14ac:dyDescent="0.3">
      <c r="A239" s="25"/>
      <c r="B239" s="25"/>
      <c r="C239" s="24" t="s">
        <v>441</v>
      </c>
      <c r="D239" s="41">
        <v>111</v>
      </c>
      <c r="E239" s="68">
        <v>5</v>
      </c>
      <c r="F239" s="68">
        <v>0</v>
      </c>
      <c r="G239" s="69">
        <v>0</v>
      </c>
      <c r="H239" s="68">
        <v>0</v>
      </c>
      <c r="I239" s="69">
        <v>0</v>
      </c>
      <c r="J239" s="69">
        <v>0</v>
      </c>
      <c r="K239" s="69">
        <v>0</v>
      </c>
      <c r="L239" s="70"/>
    </row>
    <row r="240" spans="1:12" ht="17.25" thickTop="1" thickBot="1" x14ac:dyDescent="0.3">
      <c r="A240" s="54"/>
      <c r="B240" s="54"/>
      <c r="C240" s="55" t="s">
        <v>137</v>
      </c>
      <c r="D240" s="95">
        <v>111</v>
      </c>
      <c r="E240" s="56">
        <f>E241+E250</f>
        <v>246.07</v>
      </c>
      <c r="F240" s="56">
        <f>F241+F250</f>
        <v>446.41</v>
      </c>
      <c r="G240" s="57">
        <v>640</v>
      </c>
      <c r="H240" s="57">
        <f>325+55</f>
        <v>380</v>
      </c>
      <c r="I240" s="57">
        <v>0</v>
      </c>
      <c r="J240" s="57">
        <v>0</v>
      </c>
      <c r="K240" s="57">
        <v>0</v>
      </c>
    </row>
    <row r="241" spans="1:12" ht="17.25" thickTop="1" thickBot="1" x14ac:dyDescent="0.3">
      <c r="A241" s="20"/>
      <c r="B241" s="20"/>
      <c r="C241" s="19" t="s">
        <v>142</v>
      </c>
      <c r="D241" s="41">
        <v>111</v>
      </c>
      <c r="E241" s="71">
        <v>234.07</v>
      </c>
      <c r="F241" s="71">
        <v>414.41</v>
      </c>
      <c r="G241" s="72">
        <v>600</v>
      </c>
      <c r="H241" s="71">
        <v>325</v>
      </c>
      <c r="I241" s="72">
        <v>0</v>
      </c>
      <c r="J241" s="72">
        <v>0</v>
      </c>
      <c r="K241" s="72">
        <v>0</v>
      </c>
      <c r="L241" s="4"/>
    </row>
    <row r="242" spans="1:12" ht="17.25" thickTop="1" thickBot="1" x14ac:dyDescent="0.3">
      <c r="A242" s="25"/>
      <c r="B242" s="20"/>
      <c r="C242" s="24" t="s">
        <v>226</v>
      </c>
      <c r="D242" s="41">
        <v>111</v>
      </c>
      <c r="E242" s="68">
        <v>0</v>
      </c>
      <c r="F242" s="68">
        <v>195</v>
      </c>
      <c r="G242" s="69">
        <v>0</v>
      </c>
      <c r="H242" s="68">
        <v>0</v>
      </c>
      <c r="I242" s="69">
        <v>0</v>
      </c>
      <c r="J242" s="69">
        <v>0</v>
      </c>
      <c r="K242" s="69">
        <v>0</v>
      </c>
    </row>
    <row r="243" spans="1:12" ht="17.25" thickTop="1" thickBot="1" x14ac:dyDescent="0.3">
      <c r="A243" s="25"/>
      <c r="B243" s="20"/>
      <c r="C243" s="24" t="s">
        <v>478</v>
      </c>
      <c r="D243" s="41">
        <v>111</v>
      </c>
      <c r="E243" s="68">
        <v>0</v>
      </c>
      <c r="F243" s="68">
        <v>0</v>
      </c>
      <c r="G243" s="69">
        <v>0</v>
      </c>
      <c r="H243" s="68">
        <v>0</v>
      </c>
      <c r="I243" s="69">
        <v>0</v>
      </c>
      <c r="J243" s="69">
        <v>0</v>
      </c>
      <c r="K243" s="69">
        <v>0</v>
      </c>
    </row>
    <row r="244" spans="1:12" ht="17.25" thickTop="1" thickBot="1" x14ac:dyDescent="0.3">
      <c r="A244" s="25"/>
      <c r="B244" s="20"/>
      <c r="C244" s="24" t="s">
        <v>410</v>
      </c>
      <c r="D244" s="41">
        <v>111</v>
      </c>
      <c r="E244" s="68">
        <v>0</v>
      </c>
      <c r="F244" s="68">
        <v>219.41</v>
      </c>
      <c r="G244" s="69">
        <v>0</v>
      </c>
      <c r="H244" s="68">
        <v>0</v>
      </c>
      <c r="I244" s="69">
        <v>0</v>
      </c>
      <c r="J244" s="69">
        <v>0</v>
      </c>
      <c r="K244" s="69">
        <v>0</v>
      </c>
    </row>
    <row r="245" spans="1:12" ht="17.25" thickTop="1" thickBot="1" x14ac:dyDescent="0.3">
      <c r="A245" s="25"/>
      <c r="B245" s="20"/>
      <c r="C245" s="24" t="s">
        <v>333</v>
      </c>
      <c r="D245" s="41">
        <v>111</v>
      </c>
      <c r="E245" s="68">
        <v>0</v>
      </c>
      <c r="F245" s="68">
        <v>0</v>
      </c>
      <c r="G245" s="69">
        <v>0</v>
      </c>
      <c r="H245" s="68">
        <v>0</v>
      </c>
      <c r="I245" s="69">
        <v>0</v>
      </c>
      <c r="J245" s="69">
        <v>0</v>
      </c>
      <c r="K245" s="69">
        <v>0</v>
      </c>
    </row>
    <row r="246" spans="1:12" ht="17.25" thickTop="1" thickBot="1" x14ac:dyDescent="0.3">
      <c r="A246" s="25"/>
      <c r="B246" s="20"/>
      <c r="C246" s="24" t="s">
        <v>479</v>
      </c>
      <c r="D246" s="41">
        <v>111</v>
      </c>
      <c r="E246" s="68">
        <v>0</v>
      </c>
      <c r="F246" s="68">
        <v>0</v>
      </c>
      <c r="G246" s="69">
        <v>0</v>
      </c>
      <c r="H246" s="68">
        <v>0</v>
      </c>
      <c r="I246" s="69">
        <v>0</v>
      </c>
      <c r="J246" s="69">
        <v>0</v>
      </c>
      <c r="K246" s="69">
        <v>0</v>
      </c>
    </row>
    <row r="247" spans="1:12" ht="17.25" thickTop="1" thickBot="1" x14ac:dyDescent="0.3">
      <c r="A247" s="25"/>
      <c r="B247" s="20"/>
      <c r="C247" s="24" t="s">
        <v>227</v>
      </c>
      <c r="D247" s="41">
        <v>111</v>
      </c>
      <c r="E247" s="68">
        <v>0</v>
      </c>
      <c r="F247" s="68">
        <v>0</v>
      </c>
      <c r="G247" s="69">
        <v>300</v>
      </c>
      <c r="H247" s="68">
        <v>155</v>
      </c>
      <c r="I247" s="69">
        <v>0</v>
      </c>
      <c r="J247" s="69">
        <v>0</v>
      </c>
      <c r="K247" s="69">
        <v>0</v>
      </c>
    </row>
    <row r="248" spans="1:12" ht="17.25" thickTop="1" thickBot="1" x14ac:dyDescent="0.3">
      <c r="A248" s="25"/>
      <c r="B248" s="20"/>
      <c r="C248" s="24" t="s">
        <v>228</v>
      </c>
      <c r="D248" s="41">
        <v>111</v>
      </c>
      <c r="E248" s="68">
        <v>0</v>
      </c>
      <c r="F248" s="68">
        <v>0</v>
      </c>
      <c r="G248" s="69">
        <v>300</v>
      </c>
      <c r="H248" s="68">
        <v>170</v>
      </c>
      <c r="I248" s="69">
        <v>0</v>
      </c>
      <c r="J248" s="69">
        <v>0</v>
      </c>
      <c r="K248" s="69">
        <v>0</v>
      </c>
    </row>
    <row r="249" spans="1:12" ht="17.25" thickTop="1" thickBot="1" x14ac:dyDescent="0.3">
      <c r="A249" s="25"/>
      <c r="B249" s="20"/>
      <c r="C249" s="24" t="s">
        <v>442</v>
      </c>
      <c r="D249" s="41">
        <v>111</v>
      </c>
      <c r="E249" s="68">
        <v>234.07</v>
      </c>
      <c r="F249" s="68">
        <v>0</v>
      </c>
      <c r="G249" s="69">
        <v>0</v>
      </c>
      <c r="H249" s="68">
        <v>0</v>
      </c>
      <c r="I249" s="69">
        <v>0</v>
      </c>
      <c r="J249" s="69">
        <v>0</v>
      </c>
      <c r="K249" s="69">
        <v>0</v>
      </c>
    </row>
    <row r="250" spans="1:12" ht="17.25" thickTop="1" thickBot="1" x14ac:dyDescent="0.3">
      <c r="A250" s="20"/>
      <c r="B250" s="20"/>
      <c r="C250" s="19" t="s">
        <v>154</v>
      </c>
      <c r="D250" s="41">
        <v>111</v>
      </c>
      <c r="E250" s="71">
        <v>12</v>
      </c>
      <c r="F250" s="71">
        <v>32</v>
      </c>
      <c r="G250" s="72">
        <v>40</v>
      </c>
      <c r="H250" s="71">
        <v>55</v>
      </c>
      <c r="I250" s="72">
        <v>0</v>
      </c>
      <c r="J250" s="72">
        <v>0</v>
      </c>
      <c r="K250" s="72">
        <v>0</v>
      </c>
      <c r="L250" s="4"/>
    </row>
    <row r="251" spans="1:12" ht="17.25" thickTop="1" thickBot="1" x14ac:dyDescent="0.3">
      <c r="A251" s="25"/>
      <c r="B251" s="20"/>
      <c r="C251" s="24" t="s">
        <v>229</v>
      </c>
      <c r="D251" s="41">
        <v>111</v>
      </c>
      <c r="E251" s="68">
        <v>0</v>
      </c>
      <c r="F251" s="68">
        <v>20</v>
      </c>
      <c r="G251" s="69">
        <v>0</v>
      </c>
      <c r="H251" s="68">
        <v>0</v>
      </c>
      <c r="I251" s="69">
        <v>0</v>
      </c>
      <c r="J251" s="69">
        <v>0</v>
      </c>
      <c r="K251" s="69">
        <v>0</v>
      </c>
    </row>
    <row r="252" spans="1:12" ht="17.25" thickTop="1" thickBot="1" x14ac:dyDescent="0.3">
      <c r="A252" s="25"/>
      <c r="B252" s="20"/>
      <c r="C252" s="24" t="s">
        <v>480</v>
      </c>
      <c r="D252" s="41">
        <v>111</v>
      </c>
      <c r="E252" s="68">
        <v>0</v>
      </c>
      <c r="F252" s="68">
        <v>0</v>
      </c>
      <c r="G252" s="69">
        <v>0</v>
      </c>
      <c r="H252" s="68">
        <v>0</v>
      </c>
      <c r="I252" s="69">
        <v>0</v>
      </c>
      <c r="J252" s="69">
        <v>0</v>
      </c>
      <c r="K252" s="69">
        <v>0</v>
      </c>
    </row>
    <row r="253" spans="1:12" ht="17.25" thickTop="1" thickBot="1" x14ac:dyDescent="0.3">
      <c r="A253" s="25"/>
      <c r="B253" s="20"/>
      <c r="C253" s="24" t="s">
        <v>411</v>
      </c>
      <c r="D253" s="41">
        <v>111</v>
      </c>
      <c r="E253" s="68">
        <v>0</v>
      </c>
      <c r="F253" s="68">
        <v>0</v>
      </c>
      <c r="G253" s="69">
        <v>0</v>
      </c>
      <c r="H253" s="68">
        <v>0</v>
      </c>
      <c r="I253" s="69">
        <v>0</v>
      </c>
      <c r="J253" s="69">
        <v>0</v>
      </c>
      <c r="K253" s="69">
        <v>0</v>
      </c>
    </row>
    <row r="254" spans="1:12" ht="17.25" thickTop="1" thickBot="1" x14ac:dyDescent="0.3">
      <c r="A254" s="25"/>
      <c r="B254" s="20"/>
      <c r="C254" s="24" t="s">
        <v>411</v>
      </c>
      <c r="D254" s="41" t="s">
        <v>481</v>
      </c>
      <c r="E254" s="68">
        <v>0</v>
      </c>
      <c r="F254" s="68">
        <v>12</v>
      </c>
      <c r="G254" s="69">
        <v>0</v>
      </c>
      <c r="H254" s="68">
        <v>0</v>
      </c>
      <c r="I254" s="69">
        <v>0</v>
      </c>
      <c r="J254" s="69">
        <v>0</v>
      </c>
      <c r="K254" s="69">
        <v>0</v>
      </c>
    </row>
    <row r="255" spans="1:12" ht="17.25" thickTop="1" thickBot="1" x14ac:dyDescent="0.3">
      <c r="A255" s="25"/>
      <c r="B255" s="20"/>
      <c r="C255" s="24" t="s">
        <v>482</v>
      </c>
      <c r="D255" s="41">
        <v>111</v>
      </c>
      <c r="E255" s="68">
        <v>0</v>
      </c>
      <c r="F255" s="68">
        <v>0</v>
      </c>
      <c r="G255" s="69">
        <v>0</v>
      </c>
      <c r="H255" s="68">
        <v>0</v>
      </c>
      <c r="I255" s="69">
        <v>0</v>
      </c>
      <c r="J255" s="69">
        <v>0</v>
      </c>
      <c r="K255" s="69">
        <v>0</v>
      </c>
    </row>
    <row r="256" spans="1:12" ht="17.25" thickTop="1" thickBot="1" x14ac:dyDescent="0.3">
      <c r="A256" s="25"/>
      <c r="B256" s="20"/>
      <c r="C256" s="24" t="s">
        <v>230</v>
      </c>
      <c r="D256" s="41">
        <v>111</v>
      </c>
      <c r="E256" s="68">
        <v>0</v>
      </c>
      <c r="F256" s="68">
        <v>0</v>
      </c>
      <c r="G256" s="69">
        <v>20</v>
      </c>
      <c r="H256" s="68">
        <v>35</v>
      </c>
      <c r="I256" s="69">
        <v>0</v>
      </c>
      <c r="J256" s="69">
        <v>0</v>
      </c>
      <c r="K256" s="69">
        <v>0</v>
      </c>
    </row>
    <row r="257" spans="1:12" ht="17.25" thickTop="1" thickBot="1" x14ac:dyDescent="0.3">
      <c r="A257" s="25"/>
      <c r="B257" s="20"/>
      <c r="C257" s="24" t="s">
        <v>231</v>
      </c>
      <c r="D257" s="41">
        <v>111</v>
      </c>
      <c r="E257" s="68">
        <v>0</v>
      </c>
      <c r="F257" s="68">
        <v>0</v>
      </c>
      <c r="G257" s="69">
        <v>20</v>
      </c>
      <c r="H257" s="68">
        <v>20</v>
      </c>
      <c r="I257" s="69">
        <v>0</v>
      </c>
      <c r="J257" s="69">
        <v>0</v>
      </c>
      <c r="K257" s="69">
        <v>0</v>
      </c>
    </row>
    <row r="258" spans="1:12" ht="17.25" thickTop="1" thickBot="1" x14ac:dyDescent="0.3">
      <c r="A258" s="25"/>
      <c r="B258" s="20"/>
      <c r="C258" s="24" t="s">
        <v>443</v>
      </c>
      <c r="D258" s="41">
        <v>111</v>
      </c>
      <c r="E258" s="68">
        <v>12</v>
      </c>
      <c r="F258" s="68">
        <v>0</v>
      </c>
      <c r="G258" s="69">
        <v>0</v>
      </c>
      <c r="H258" s="68">
        <v>0</v>
      </c>
      <c r="I258" s="69">
        <v>0</v>
      </c>
      <c r="J258" s="69">
        <v>0</v>
      </c>
      <c r="K258" s="69">
        <v>0</v>
      </c>
    </row>
    <row r="259" spans="1:12" ht="17.25" thickTop="1" thickBot="1" x14ac:dyDescent="0.3">
      <c r="A259" s="54"/>
      <c r="B259" s="54"/>
      <c r="C259" s="55" t="s">
        <v>164</v>
      </c>
      <c r="D259" s="95">
        <v>111</v>
      </c>
      <c r="E259" s="56">
        <f>E260+E269+E275+E284+E294</f>
        <v>949.56999999999994</v>
      </c>
      <c r="F259" s="56">
        <f>F260+F269+F275+F284+F294</f>
        <v>1454.7199999999998</v>
      </c>
      <c r="G259" s="57">
        <f>G260+G269+G275+G284+G294</f>
        <v>1030</v>
      </c>
      <c r="H259" s="57">
        <f>H260+H269+H275+H284+H294</f>
        <v>2145</v>
      </c>
      <c r="I259" s="57">
        <v>0</v>
      </c>
      <c r="J259" s="57">
        <v>0</v>
      </c>
      <c r="K259" s="57">
        <v>0</v>
      </c>
    </row>
    <row r="260" spans="1:12" ht="17.25" thickTop="1" thickBot="1" x14ac:dyDescent="0.3">
      <c r="A260" s="73"/>
      <c r="B260" s="58"/>
      <c r="C260" s="90" t="s">
        <v>232</v>
      </c>
      <c r="D260" s="98">
        <v>111</v>
      </c>
      <c r="E260" s="91">
        <v>5.14</v>
      </c>
      <c r="F260" s="91">
        <v>14.5</v>
      </c>
      <c r="G260" s="92">
        <v>20</v>
      </c>
      <c r="H260" s="91">
        <v>40</v>
      </c>
      <c r="I260" s="92">
        <v>0</v>
      </c>
      <c r="J260" s="92">
        <v>0</v>
      </c>
      <c r="K260" s="92">
        <v>0</v>
      </c>
      <c r="L260" s="99"/>
    </row>
    <row r="261" spans="1:12" ht="17.25" thickTop="1" thickBot="1" x14ac:dyDescent="0.3">
      <c r="A261" s="75"/>
      <c r="B261" s="63"/>
      <c r="C261" s="74" t="s">
        <v>233</v>
      </c>
      <c r="D261" s="98">
        <v>111</v>
      </c>
      <c r="E261" s="76">
        <v>0</v>
      </c>
      <c r="F261" s="76">
        <v>11.5</v>
      </c>
      <c r="G261" s="77">
        <v>0</v>
      </c>
      <c r="H261" s="76">
        <v>0</v>
      </c>
      <c r="I261" s="77">
        <v>0</v>
      </c>
      <c r="J261" s="77">
        <v>0</v>
      </c>
      <c r="K261" s="77">
        <v>0</v>
      </c>
      <c r="L261" s="84"/>
    </row>
    <row r="262" spans="1:12" ht="17.25" thickTop="1" thickBot="1" x14ac:dyDescent="0.3">
      <c r="A262" s="75"/>
      <c r="B262" s="63"/>
      <c r="C262" s="74" t="s">
        <v>483</v>
      </c>
      <c r="D262" s="98">
        <v>111</v>
      </c>
      <c r="E262" s="76">
        <v>0</v>
      </c>
      <c r="F262" s="76">
        <v>0</v>
      </c>
      <c r="G262" s="77">
        <v>0</v>
      </c>
      <c r="H262" s="76">
        <v>0</v>
      </c>
      <c r="I262" s="77">
        <v>0</v>
      </c>
      <c r="J262" s="77">
        <v>0</v>
      </c>
      <c r="K262" s="77">
        <v>0</v>
      </c>
      <c r="L262" s="84"/>
    </row>
    <row r="263" spans="1:12" ht="17.25" thickTop="1" thickBot="1" x14ac:dyDescent="0.3">
      <c r="A263" s="75"/>
      <c r="B263" s="63"/>
      <c r="C263" s="74" t="s">
        <v>412</v>
      </c>
      <c r="D263" s="98">
        <v>111</v>
      </c>
      <c r="E263" s="76">
        <v>0</v>
      </c>
      <c r="F263" s="76">
        <v>0</v>
      </c>
      <c r="G263" s="77">
        <v>0</v>
      </c>
      <c r="H263" s="76">
        <v>0</v>
      </c>
      <c r="I263" s="77">
        <v>0</v>
      </c>
      <c r="J263" s="77">
        <v>0</v>
      </c>
      <c r="K263" s="77">
        <v>0</v>
      </c>
      <c r="L263" s="84"/>
    </row>
    <row r="264" spans="1:12" ht="17.25" thickTop="1" thickBot="1" x14ac:dyDescent="0.3">
      <c r="A264" s="75"/>
      <c r="B264" s="63"/>
      <c r="C264" s="74" t="s">
        <v>412</v>
      </c>
      <c r="D264" s="98" t="s">
        <v>481</v>
      </c>
      <c r="E264" s="76">
        <v>0</v>
      </c>
      <c r="F264" s="76">
        <v>3</v>
      </c>
      <c r="G264" s="77">
        <v>0</v>
      </c>
      <c r="H264" s="76">
        <v>0</v>
      </c>
      <c r="I264" s="77">
        <v>0</v>
      </c>
      <c r="J264" s="77">
        <v>0</v>
      </c>
      <c r="K264" s="77">
        <v>0</v>
      </c>
      <c r="L264" s="84"/>
    </row>
    <row r="265" spans="1:12" ht="17.25" thickTop="1" thickBot="1" x14ac:dyDescent="0.3">
      <c r="A265" s="75"/>
      <c r="B265" s="63"/>
      <c r="C265" s="74" t="s">
        <v>484</v>
      </c>
      <c r="D265" s="98">
        <v>111</v>
      </c>
      <c r="E265" s="76">
        <v>0</v>
      </c>
      <c r="F265" s="76">
        <v>0</v>
      </c>
      <c r="G265" s="77">
        <v>0</v>
      </c>
      <c r="H265" s="76">
        <v>0</v>
      </c>
      <c r="I265" s="77">
        <v>0</v>
      </c>
      <c r="J265" s="77">
        <v>0</v>
      </c>
      <c r="K265" s="77">
        <v>0</v>
      </c>
      <c r="L265" s="84"/>
    </row>
    <row r="266" spans="1:12" ht="17.25" thickTop="1" thickBot="1" x14ac:dyDescent="0.3">
      <c r="A266" s="73"/>
      <c r="B266" s="58"/>
      <c r="C266" s="74" t="s">
        <v>234</v>
      </c>
      <c r="D266" s="98">
        <v>111</v>
      </c>
      <c r="E266" s="76">
        <v>0</v>
      </c>
      <c r="F266" s="76">
        <v>0</v>
      </c>
      <c r="G266" s="77">
        <v>10</v>
      </c>
      <c r="H266" s="76">
        <v>25</v>
      </c>
      <c r="I266" s="77">
        <v>0</v>
      </c>
      <c r="J266" s="77">
        <v>0</v>
      </c>
      <c r="K266" s="77">
        <v>0</v>
      </c>
      <c r="L266" s="78"/>
    </row>
    <row r="267" spans="1:12" ht="17.25" thickTop="1" thickBot="1" x14ac:dyDescent="0.3">
      <c r="A267" s="73"/>
      <c r="B267" s="58"/>
      <c r="C267" s="74" t="s">
        <v>235</v>
      </c>
      <c r="D267" s="98">
        <v>111</v>
      </c>
      <c r="E267" s="76">
        <v>0</v>
      </c>
      <c r="F267" s="76">
        <v>0</v>
      </c>
      <c r="G267" s="77">
        <v>10</v>
      </c>
      <c r="H267" s="76">
        <v>15</v>
      </c>
      <c r="I267" s="77">
        <v>0</v>
      </c>
      <c r="J267" s="77">
        <v>0</v>
      </c>
      <c r="K267" s="77">
        <v>0</v>
      </c>
      <c r="L267" s="78"/>
    </row>
    <row r="268" spans="1:12" ht="17.25" thickTop="1" thickBot="1" x14ac:dyDescent="0.3">
      <c r="A268" s="73"/>
      <c r="B268" s="58"/>
      <c r="C268" s="74" t="s">
        <v>444</v>
      </c>
      <c r="D268" s="98">
        <v>111</v>
      </c>
      <c r="E268" s="76">
        <v>5.14</v>
      </c>
      <c r="F268" s="76">
        <v>0</v>
      </c>
      <c r="G268" s="77">
        <v>0</v>
      </c>
      <c r="H268" s="76">
        <v>0</v>
      </c>
      <c r="I268" s="77">
        <v>0</v>
      </c>
      <c r="J268" s="77">
        <v>0</v>
      </c>
      <c r="K268" s="77">
        <v>0</v>
      </c>
      <c r="L268" s="78"/>
    </row>
    <row r="269" spans="1:12" ht="17.25" thickTop="1" thickBot="1" x14ac:dyDescent="0.3">
      <c r="A269" s="58"/>
      <c r="B269" s="58"/>
      <c r="C269" s="59" t="s">
        <v>180</v>
      </c>
      <c r="D269" s="85">
        <v>111</v>
      </c>
      <c r="E269" s="60">
        <v>57.6</v>
      </c>
      <c r="F269" s="60">
        <v>223</v>
      </c>
      <c r="G269" s="61">
        <v>200</v>
      </c>
      <c r="H269" s="60">
        <f>245+125</f>
        <v>370</v>
      </c>
      <c r="I269" s="61">
        <v>0</v>
      </c>
      <c r="J269" s="61">
        <v>0</v>
      </c>
      <c r="K269" s="61">
        <v>0</v>
      </c>
      <c r="L269" s="4"/>
    </row>
    <row r="270" spans="1:12" ht="17.25" thickTop="1" thickBot="1" x14ac:dyDescent="0.3">
      <c r="A270" s="63"/>
      <c r="B270" s="63"/>
      <c r="C270" s="62" t="s">
        <v>485</v>
      </c>
      <c r="D270" s="85">
        <v>111</v>
      </c>
      <c r="E270" s="64">
        <v>0</v>
      </c>
      <c r="F270" s="64">
        <v>131.19999999999999</v>
      </c>
      <c r="G270" s="65">
        <v>0</v>
      </c>
      <c r="H270" s="64">
        <v>0</v>
      </c>
      <c r="I270" s="65">
        <v>0</v>
      </c>
      <c r="J270" s="65">
        <v>0</v>
      </c>
      <c r="K270" s="65">
        <v>0</v>
      </c>
      <c r="L270" s="70"/>
    </row>
    <row r="271" spans="1:12" ht="17.25" thickTop="1" thickBot="1" x14ac:dyDescent="0.3">
      <c r="A271" s="63"/>
      <c r="B271" s="63"/>
      <c r="C271" s="62" t="s">
        <v>536</v>
      </c>
      <c r="D271" s="85" t="s">
        <v>481</v>
      </c>
      <c r="E271" s="64">
        <v>0</v>
      </c>
      <c r="F271" s="64">
        <v>91.8</v>
      </c>
      <c r="G271" s="65">
        <v>0</v>
      </c>
      <c r="H271" s="64">
        <v>0</v>
      </c>
      <c r="I271" s="65">
        <v>0</v>
      </c>
      <c r="J271" s="65">
        <v>0</v>
      </c>
      <c r="K271" s="65">
        <v>0</v>
      </c>
      <c r="L271" s="70"/>
    </row>
    <row r="272" spans="1:12" ht="17.25" thickTop="1" thickBot="1" x14ac:dyDescent="0.3">
      <c r="A272" s="63"/>
      <c r="B272" s="63"/>
      <c r="C272" s="62" t="s">
        <v>511</v>
      </c>
      <c r="D272" s="85">
        <v>111</v>
      </c>
      <c r="E272" s="64">
        <v>0</v>
      </c>
      <c r="F272" s="64">
        <v>0</v>
      </c>
      <c r="G272" s="65">
        <v>100</v>
      </c>
      <c r="H272" s="64">
        <v>245</v>
      </c>
      <c r="I272" s="65">
        <v>0</v>
      </c>
      <c r="J272" s="65">
        <v>0</v>
      </c>
      <c r="K272" s="65">
        <v>0</v>
      </c>
      <c r="L272" s="70"/>
    </row>
    <row r="273" spans="1:12" ht="17.25" thickTop="1" thickBot="1" x14ac:dyDescent="0.3">
      <c r="A273" s="63"/>
      <c r="B273" s="63"/>
      <c r="C273" s="62" t="s">
        <v>512</v>
      </c>
      <c r="D273" s="85">
        <v>111</v>
      </c>
      <c r="E273" s="64">
        <v>0</v>
      </c>
      <c r="F273" s="64">
        <v>0</v>
      </c>
      <c r="G273" s="65">
        <v>100</v>
      </c>
      <c r="H273" s="64">
        <v>125</v>
      </c>
      <c r="I273" s="65">
        <v>0</v>
      </c>
      <c r="J273" s="65">
        <v>0</v>
      </c>
      <c r="K273" s="65">
        <v>0</v>
      </c>
      <c r="L273" s="70"/>
    </row>
    <row r="274" spans="1:12" ht="17.25" thickTop="1" thickBot="1" x14ac:dyDescent="0.3">
      <c r="A274" s="63"/>
      <c r="B274" s="63"/>
      <c r="C274" s="62" t="s">
        <v>445</v>
      </c>
      <c r="D274" s="85">
        <v>111</v>
      </c>
      <c r="E274" s="64">
        <v>57.6</v>
      </c>
      <c r="F274" s="64">
        <v>0</v>
      </c>
      <c r="G274" s="65">
        <v>0</v>
      </c>
      <c r="H274" s="64">
        <v>0</v>
      </c>
      <c r="I274" s="65">
        <v>0</v>
      </c>
      <c r="J274" s="65">
        <v>0</v>
      </c>
      <c r="K274" s="65">
        <v>0</v>
      </c>
      <c r="L274" s="70"/>
    </row>
    <row r="275" spans="1:12" ht="17.25" thickTop="1" thickBot="1" x14ac:dyDescent="0.3">
      <c r="A275" s="58"/>
      <c r="B275" s="58"/>
      <c r="C275" s="59" t="s">
        <v>188</v>
      </c>
      <c r="D275" s="85">
        <v>111</v>
      </c>
      <c r="E275" s="60">
        <v>805.39</v>
      </c>
      <c r="F275" s="60">
        <v>942.56</v>
      </c>
      <c r="G275" s="61">
        <v>690</v>
      </c>
      <c r="H275" s="60">
        <v>1690</v>
      </c>
      <c r="I275" s="61">
        <v>0</v>
      </c>
      <c r="J275" s="61">
        <v>0</v>
      </c>
      <c r="K275" s="61">
        <v>0</v>
      </c>
      <c r="L275" s="4"/>
    </row>
    <row r="276" spans="1:12" ht="17.25" thickTop="1" thickBot="1" x14ac:dyDescent="0.3">
      <c r="A276" s="63"/>
      <c r="B276" s="63"/>
      <c r="C276" s="62" t="s">
        <v>236</v>
      </c>
      <c r="D276" s="85">
        <v>111</v>
      </c>
      <c r="E276" s="64">
        <v>0</v>
      </c>
      <c r="F276" s="64">
        <v>531.80999999999995</v>
      </c>
      <c r="G276" s="65">
        <v>0</v>
      </c>
      <c r="H276" s="64">
        <v>0</v>
      </c>
      <c r="I276" s="65">
        <v>0</v>
      </c>
      <c r="J276" s="65">
        <v>0</v>
      </c>
      <c r="K276" s="65">
        <v>0</v>
      </c>
      <c r="L276" s="70"/>
    </row>
    <row r="277" spans="1:12" ht="17.25" thickTop="1" thickBot="1" x14ac:dyDescent="0.3">
      <c r="A277" s="63"/>
      <c r="B277" s="63"/>
      <c r="C277" s="62" t="s">
        <v>486</v>
      </c>
      <c r="D277" s="85">
        <v>111</v>
      </c>
      <c r="E277" s="64">
        <v>0</v>
      </c>
      <c r="F277" s="64">
        <v>0</v>
      </c>
      <c r="G277" s="65">
        <v>0</v>
      </c>
      <c r="H277" s="64">
        <v>0</v>
      </c>
      <c r="I277" s="65">
        <v>0</v>
      </c>
      <c r="J277" s="65">
        <v>0</v>
      </c>
      <c r="K277" s="65">
        <v>0</v>
      </c>
      <c r="L277" s="70"/>
    </row>
    <row r="278" spans="1:12" ht="17.25" thickTop="1" thickBot="1" x14ac:dyDescent="0.3">
      <c r="A278" s="63"/>
      <c r="B278" s="63"/>
      <c r="C278" s="62" t="s">
        <v>413</v>
      </c>
      <c r="D278" s="85">
        <v>111</v>
      </c>
      <c r="E278" s="64">
        <v>0</v>
      </c>
      <c r="F278" s="64">
        <v>0</v>
      </c>
      <c r="G278" s="65">
        <v>0</v>
      </c>
      <c r="H278" s="64">
        <v>0</v>
      </c>
      <c r="I278" s="65">
        <v>0</v>
      </c>
      <c r="J278" s="65">
        <v>0</v>
      </c>
      <c r="K278" s="65">
        <v>0</v>
      </c>
      <c r="L278" s="70"/>
    </row>
    <row r="279" spans="1:12" ht="17.25" thickTop="1" thickBot="1" x14ac:dyDescent="0.3">
      <c r="A279" s="63"/>
      <c r="B279" s="63"/>
      <c r="C279" s="62" t="s">
        <v>413</v>
      </c>
      <c r="D279" s="85" t="s">
        <v>481</v>
      </c>
      <c r="E279" s="64">
        <v>0</v>
      </c>
      <c r="F279" s="64">
        <v>410.75</v>
      </c>
      <c r="G279" s="65">
        <v>0</v>
      </c>
      <c r="H279" s="64">
        <v>0</v>
      </c>
      <c r="I279" s="65">
        <v>0</v>
      </c>
      <c r="J279" s="65">
        <v>0</v>
      </c>
      <c r="K279" s="65">
        <v>0</v>
      </c>
      <c r="L279" s="70"/>
    </row>
    <row r="280" spans="1:12" ht="17.25" thickTop="1" thickBot="1" x14ac:dyDescent="0.3">
      <c r="A280" s="63"/>
      <c r="B280" s="63"/>
      <c r="C280" s="62" t="s">
        <v>487</v>
      </c>
      <c r="D280" s="85">
        <v>111</v>
      </c>
      <c r="E280" s="64">
        <v>0</v>
      </c>
      <c r="F280" s="64">
        <v>0</v>
      </c>
      <c r="G280" s="65">
        <v>0</v>
      </c>
      <c r="H280" s="64">
        <v>0</v>
      </c>
      <c r="I280" s="65">
        <v>0</v>
      </c>
      <c r="J280" s="65">
        <v>0</v>
      </c>
      <c r="K280" s="65">
        <v>0</v>
      </c>
      <c r="L280" s="70"/>
    </row>
    <row r="281" spans="1:12" ht="17.25" thickTop="1" thickBot="1" x14ac:dyDescent="0.3">
      <c r="A281" s="63"/>
      <c r="B281" s="63"/>
      <c r="C281" s="62" t="s">
        <v>237</v>
      </c>
      <c r="D281" s="85">
        <v>111</v>
      </c>
      <c r="E281" s="64">
        <v>0</v>
      </c>
      <c r="F281" s="64">
        <v>0</v>
      </c>
      <c r="G281" s="65">
        <v>345</v>
      </c>
      <c r="H281" s="64">
        <v>1105</v>
      </c>
      <c r="I281" s="65">
        <v>0</v>
      </c>
      <c r="J281" s="65">
        <v>0</v>
      </c>
      <c r="K281" s="65">
        <v>0</v>
      </c>
      <c r="L281" s="70"/>
    </row>
    <row r="282" spans="1:12" ht="17.25" thickTop="1" thickBot="1" x14ac:dyDescent="0.3">
      <c r="A282" s="63"/>
      <c r="B282" s="63"/>
      <c r="C282" s="62" t="s">
        <v>238</v>
      </c>
      <c r="D282" s="85">
        <v>111</v>
      </c>
      <c r="E282" s="64">
        <v>0</v>
      </c>
      <c r="F282" s="64">
        <v>0</v>
      </c>
      <c r="G282" s="65">
        <v>345</v>
      </c>
      <c r="H282" s="64">
        <v>585</v>
      </c>
      <c r="I282" s="65">
        <v>0</v>
      </c>
      <c r="J282" s="65">
        <v>0</v>
      </c>
      <c r="K282" s="65">
        <v>0</v>
      </c>
      <c r="L282" s="70"/>
    </row>
    <row r="283" spans="1:12" ht="17.25" thickTop="1" thickBot="1" x14ac:dyDescent="0.3">
      <c r="A283" s="63"/>
      <c r="B283" s="63"/>
      <c r="C283" s="62" t="s">
        <v>446</v>
      </c>
      <c r="D283" s="85">
        <v>111</v>
      </c>
      <c r="E283" s="64">
        <v>805.39</v>
      </c>
      <c r="F283" s="64">
        <v>0</v>
      </c>
      <c r="G283" s="65">
        <v>0</v>
      </c>
      <c r="H283" s="64">
        <v>0</v>
      </c>
      <c r="I283" s="65">
        <v>0</v>
      </c>
      <c r="J283" s="65">
        <v>0</v>
      </c>
      <c r="K283" s="65">
        <v>0</v>
      </c>
      <c r="L283" s="70"/>
    </row>
    <row r="284" spans="1:12" ht="17.25" thickTop="1" thickBot="1" x14ac:dyDescent="0.3">
      <c r="A284" s="58"/>
      <c r="B284" s="58"/>
      <c r="C284" s="59" t="s">
        <v>189</v>
      </c>
      <c r="D284" s="85">
        <v>111</v>
      </c>
      <c r="E284" s="60">
        <v>81.44</v>
      </c>
      <c r="F284" s="60">
        <v>94.8</v>
      </c>
      <c r="G284" s="61">
        <v>100</v>
      </c>
      <c r="H284" s="60">
        <v>45</v>
      </c>
      <c r="I284" s="61">
        <v>0</v>
      </c>
      <c r="J284" s="61">
        <v>0</v>
      </c>
      <c r="K284" s="61">
        <v>0</v>
      </c>
      <c r="L284" s="4"/>
    </row>
    <row r="285" spans="1:12" ht="17.25" thickTop="1" thickBot="1" x14ac:dyDescent="0.3">
      <c r="A285" s="63"/>
      <c r="B285" s="63"/>
      <c r="C285" s="62" t="s">
        <v>239</v>
      </c>
      <c r="D285" s="85">
        <v>111</v>
      </c>
      <c r="E285" s="64">
        <v>0</v>
      </c>
      <c r="F285" s="64">
        <v>24</v>
      </c>
      <c r="G285" s="65">
        <v>0</v>
      </c>
      <c r="H285" s="64">
        <v>0</v>
      </c>
      <c r="I285" s="65">
        <v>0</v>
      </c>
      <c r="J285" s="65">
        <v>0</v>
      </c>
      <c r="K285" s="65">
        <v>0</v>
      </c>
      <c r="L285" s="70"/>
    </row>
    <row r="286" spans="1:12" ht="17.25" thickTop="1" thickBot="1" x14ac:dyDescent="0.3">
      <c r="A286" s="63"/>
      <c r="B286" s="63"/>
      <c r="C286" s="62" t="s">
        <v>488</v>
      </c>
      <c r="D286" s="85">
        <v>111</v>
      </c>
      <c r="E286" s="64">
        <v>0</v>
      </c>
      <c r="F286" s="64">
        <v>0</v>
      </c>
      <c r="G286" s="65">
        <v>0</v>
      </c>
      <c r="H286" s="64">
        <v>0</v>
      </c>
      <c r="I286" s="65">
        <v>0</v>
      </c>
      <c r="J286" s="65">
        <v>0</v>
      </c>
      <c r="K286" s="65">
        <v>0</v>
      </c>
      <c r="L286" s="70"/>
    </row>
    <row r="287" spans="1:12" ht="17.25" thickTop="1" thickBot="1" x14ac:dyDescent="0.3">
      <c r="A287" s="63"/>
      <c r="B287" s="63"/>
      <c r="C287" s="62" t="s">
        <v>414</v>
      </c>
      <c r="D287" s="85">
        <v>111</v>
      </c>
      <c r="E287" s="64">
        <v>0</v>
      </c>
      <c r="F287" s="64">
        <v>70.8</v>
      </c>
      <c r="G287" s="65">
        <v>0</v>
      </c>
      <c r="H287" s="64">
        <v>0</v>
      </c>
      <c r="I287" s="65">
        <v>0</v>
      </c>
      <c r="J287" s="65">
        <v>0</v>
      </c>
      <c r="K287" s="65">
        <v>0</v>
      </c>
      <c r="L287" s="70"/>
    </row>
    <row r="288" spans="1:12" ht="17.25" thickTop="1" thickBot="1" x14ac:dyDescent="0.3">
      <c r="A288" s="63"/>
      <c r="B288" s="63"/>
      <c r="C288" s="62" t="s">
        <v>330</v>
      </c>
      <c r="D288" s="85">
        <v>111</v>
      </c>
      <c r="E288" s="64">
        <v>0</v>
      </c>
      <c r="F288" s="64">
        <v>0</v>
      </c>
      <c r="G288" s="65">
        <v>0</v>
      </c>
      <c r="H288" s="64">
        <v>0</v>
      </c>
      <c r="I288" s="65">
        <v>0</v>
      </c>
      <c r="J288" s="65">
        <v>0</v>
      </c>
      <c r="K288" s="65">
        <v>0</v>
      </c>
      <c r="L288" s="70"/>
    </row>
    <row r="289" spans="1:12" ht="17.25" thickTop="1" thickBot="1" x14ac:dyDescent="0.3">
      <c r="A289" s="63"/>
      <c r="B289" s="63"/>
      <c r="C289" s="62" t="s">
        <v>330</v>
      </c>
      <c r="D289" s="85" t="s">
        <v>332</v>
      </c>
      <c r="E289" s="64">
        <v>0</v>
      </c>
      <c r="F289" s="64">
        <v>0</v>
      </c>
      <c r="G289" s="65">
        <v>0</v>
      </c>
      <c r="H289" s="64">
        <v>0</v>
      </c>
      <c r="I289" s="65">
        <v>0</v>
      </c>
      <c r="J289" s="65">
        <v>0</v>
      </c>
      <c r="K289" s="65">
        <v>0</v>
      </c>
      <c r="L289" s="70"/>
    </row>
    <row r="290" spans="1:12" ht="17.25" thickTop="1" thickBot="1" x14ac:dyDescent="0.3">
      <c r="A290" s="63"/>
      <c r="B290" s="63"/>
      <c r="C290" s="62" t="s">
        <v>489</v>
      </c>
      <c r="D290" s="85">
        <v>111</v>
      </c>
      <c r="E290" s="64">
        <v>0</v>
      </c>
      <c r="F290" s="64">
        <v>0</v>
      </c>
      <c r="G290" s="65">
        <v>0</v>
      </c>
      <c r="H290" s="64">
        <v>0</v>
      </c>
      <c r="I290" s="65">
        <v>0</v>
      </c>
      <c r="J290" s="65">
        <v>0</v>
      </c>
      <c r="K290" s="65">
        <v>0</v>
      </c>
      <c r="L290" s="70"/>
    </row>
    <row r="291" spans="1:12" ht="17.25" thickTop="1" thickBot="1" x14ac:dyDescent="0.3">
      <c r="A291" s="63"/>
      <c r="B291" s="58"/>
      <c r="C291" s="62" t="s">
        <v>240</v>
      </c>
      <c r="D291" s="85">
        <v>111</v>
      </c>
      <c r="E291" s="64">
        <v>0</v>
      </c>
      <c r="F291" s="64">
        <v>0</v>
      </c>
      <c r="G291" s="65">
        <v>50</v>
      </c>
      <c r="H291" s="64">
        <v>15</v>
      </c>
      <c r="I291" s="65">
        <v>0</v>
      </c>
      <c r="J291" s="65">
        <v>0</v>
      </c>
      <c r="K291" s="65">
        <v>0</v>
      </c>
    </row>
    <row r="292" spans="1:12" ht="17.25" thickTop="1" thickBot="1" x14ac:dyDescent="0.3">
      <c r="A292" s="63"/>
      <c r="B292" s="58"/>
      <c r="C292" s="62" t="s">
        <v>241</v>
      </c>
      <c r="D292" s="85">
        <v>111</v>
      </c>
      <c r="E292" s="64">
        <v>0</v>
      </c>
      <c r="F292" s="64">
        <v>0</v>
      </c>
      <c r="G292" s="65">
        <v>50</v>
      </c>
      <c r="H292" s="64">
        <v>30</v>
      </c>
      <c r="I292" s="65">
        <v>0</v>
      </c>
      <c r="J292" s="65">
        <v>0</v>
      </c>
      <c r="K292" s="65">
        <v>0</v>
      </c>
    </row>
    <row r="293" spans="1:12" ht="17.25" thickTop="1" thickBot="1" x14ac:dyDescent="0.3">
      <c r="A293" s="63"/>
      <c r="B293" s="58"/>
      <c r="C293" s="62" t="s">
        <v>447</v>
      </c>
      <c r="D293" s="85">
        <v>111</v>
      </c>
      <c r="E293" s="64">
        <v>81.44</v>
      </c>
      <c r="F293" s="64">
        <v>0</v>
      </c>
      <c r="G293" s="65">
        <v>0</v>
      </c>
      <c r="H293" s="64">
        <v>0</v>
      </c>
      <c r="I293" s="65">
        <v>0</v>
      </c>
      <c r="J293" s="65">
        <v>0</v>
      </c>
      <c r="K293" s="65">
        <v>0</v>
      </c>
    </row>
    <row r="294" spans="1:12" ht="17.25" thickTop="1" thickBot="1" x14ac:dyDescent="0.3">
      <c r="A294" s="58"/>
      <c r="B294" s="58"/>
      <c r="C294" s="59" t="s">
        <v>242</v>
      </c>
      <c r="D294" s="85">
        <v>111</v>
      </c>
      <c r="E294" s="60">
        <v>0</v>
      </c>
      <c r="F294" s="60">
        <v>179.86</v>
      </c>
      <c r="G294" s="61">
        <v>20</v>
      </c>
      <c r="H294" s="60">
        <v>0</v>
      </c>
      <c r="I294" s="61">
        <v>0</v>
      </c>
      <c r="J294" s="61">
        <v>0</v>
      </c>
      <c r="K294" s="61">
        <v>0</v>
      </c>
      <c r="L294" s="4"/>
    </row>
    <row r="295" spans="1:12" ht="17.25" thickTop="1" thickBot="1" x14ac:dyDescent="0.3">
      <c r="A295" s="63"/>
      <c r="B295" s="100"/>
      <c r="C295" s="94" t="s">
        <v>243</v>
      </c>
      <c r="D295" s="85">
        <v>111</v>
      </c>
      <c r="E295" s="64">
        <v>0</v>
      </c>
      <c r="F295" s="64">
        <v>0</v>
      </c>
      <c r="G295" s="65">
        <v>0</v>
      </c>
      <c r="H295" s="64">
        <v>0</v>
      </c>
      <c r="I295" s="65">
        <v>0</v>
      </c>
      <c r="J295" s="65">
        <v>0</v>
      </c>
      <c r="K295" s="65">
        <v>0</v>
      </c>
      <c r="L295" s="70"/>
    </row>
    <row r="296" spans="1:12" ht="17.25" thickTop="1" thickBot="1" x14ac:dyDescent="0.3">
      <c r="A296" s="63"/>
      <c r="B296" s="100"/>
      <c r="C296" s="94" t="s">
        <v>490</v>
      </c>
      <c r="D296" s="85">
        <v>111</v>
      </c>
      <c r="E296" s="64">
        <v>0</v>
      </c>
      <c r="F296" s="64">
        <v>0</v>
      </c>
      <c r="G296" s="65">
        <v>0</v>
      </c>
      <c r="H296" s="64">
        <v>0</v>
      </c>
      <c r="I296" s="65">
        <v>0</v>
      </c>
      <c r="J296" s="65">
        <v>0</v>
      </c>
      <c r="K296" s="65">
        <v>0</v>
      </c>
      <c r="L296" s="70"/>
    </row>
    <row r="297" spans="1:12" ht="17.25" thickTop="1" thickBot="1" x14ac:dyDescent="0.3">
      <c r="A297" s="63"/>
      <c r="B297" s="100"/>
      <c r="C297" s="94" t="s">
        <v>415</v>
      </c>
      <c r="D297" s="85">
        <v>111</v>
      </c>
      <c r="E297" s="64">
        <v>0</v>
      </c>
      <c r="F297" s="64">
        <v>22.84</v>
      </c>
      <c r="G297" s="65">
        <v>0</v>
      </c>
      <c r="H297" s="64">
        <v>0</v>
      </c>
      <c r="I297" s="65">
        <v>0</v>
      </c>
      <c r="J297" s="65">
        <v>0</v>
      </c>
      <c r="K297" s="65">
        <v>0</v>
      </c>
      <c r="L297" s="70"/>
    </row>
    <row r="298" spans="1:12" ht="17.25" thickTop="1" thickBot="1" x14ac:dyDescent="0.3">
      <c r="A298" s="63"/>
      <c r="B298" s="100"/>
      <c r="C298" s="94" t="s">
        <v>415</v>
      </c>
      <c r="D298" s="85" t="s">
        <v>481</v>
      </c>
      <c r="E298" s="64">
        <v>0</v>
      </c>
      <c r="F298" s="64">
        <v>157.02000000000001</v>
      </c>
      <c r="G298" s="65">
        <v>0</v>
      </c>
      <c r="H298" s="64">
        <v>0</v>
      </c>
      <c r="I298" s="65">
        <v>0</v>
      </c>
      <c r="J298" s="65">
        <v>0</v>
      </c>
      <c r="K298" s="65">
        <v>0</v>
      </c>
      <c r="L298" s="70"/>
    </row>
    <row r="299" spans="1:12" ht="17.25" thickTop="1" thickBot="1" x14ac:dyDescent="0.3">
      <c r="A299" s="63"/>
      <c r="B299" s="100"/>
      <c r="C299" s="94" t="s">
        <v>491</v>
      </c>
      <c r="D299" s="85">
        <v>111</v>
      </c>
      <c r="E299" s="64">
        <v>0</v>
      </c>
      <c r="F299" s="64">
        <v>0</v>
      </c>
      <c r="G299" s="65">
        <v>0</v>
      </c>
      <c r="H299" s="64">
        <v>0</v>
      </c>
      <c r="I299" s="65">
        <v>0</v>
      </c>
      <c r="J299" s="65">
        <v>0</v>
      </c>
      <c r="K299" s="65">
        <v>0</v>
      </c>
      <c r="L299" s="70"/>
    </row>
    <row r="300" spans="1:12" ht="17.25" thickTop="1" thickBot="1" x14ac:dyDescent="0.3">
      <c r="A300" s="63"/>
      <c r="B300" s="93"/>
      <c r="C300" s="94" t="s">
        <v>244</v>
      </c>
      <c r="D300" s="85">
        <v>111</v>
      </c>
      <c r="E300" s="64">
        <v>0</v>
      </c>
      <c r="F300" s="64">
        <v>0</v>
      </c>
      <c r="G300" s="65">
        <v>10</v>
      </c>
      <c r="H300" s="64">
        <v>0</v>
      </c>
      <c r="I300" s="65">
        <v>0</v>
      </c>
      <c r="J300" s="65">
        <v>0</v>
      </c>
      <c r="K300" s="65">
        <v>0</v>
      </c>
    </row>
    <row r="301" spans="1:12" ht="17.25" thickTop="1" thickBot="1" x14ac:dyDescent="0.3">
      <c r="A301" s="63"/>
      <c r="B301" s="93"/>
      <c r="C301" s="94" t="s">
        <v>245</v>
      </c>
      <c r="D301" s="85">
        <v>111</v>
      </c>
      <c r="E301" s="64">
        <v>0</v>
      </c>
      <c r="F301" s="64">
        <v>0</v>
      </c>
      <c r="G301" s="65">
        <v>10</v>
      </c>
      <c r="H301" s="64">
        <v>0</v>
      </c>
      <c r="I301" s="65">
        <v>0</v>
      </c>
      <c r="J301" s="65">
        <v>0</v>
      </c>
      <c r="K301" s="65">
        <v>0</v>
      </c>
    </row>
    <row r="302" spans="1:12" ht="17.25" thickTop="1" thickBot="1" x14ac:dyDescent="0.3">
      <c r="A302" s="50" t="s">
        <v>246</v>
      </c>
      <c r="B302" s="51"/>
      <c r="C302" s="256" t="s">
        <v>247</v>
      </c>
      <c r="D302" s="257"/>
      <c r="E302" s="52">
        <f>E303+E307+E312</f>
        <v>159.47</v>
      </c>
      <c r="F302" s="52">
        <f>F303+F307+F312</f>
        <v>172.91000000000003</v>
      </c>
      <c r="G302" s="53">
        <v>450</v>
      </c>
      <c r="H302" s="52">
        <v>450</v>
      </c>
      <c r="I302" s="52">
        <f>45+270+150</f>
        <v>465</v>
      </c>
      <c r="J302" s="52">
        <f>45+270+150</f>
        <v>465</v>
      </c>
      <c r="K302" s="52">
        <f>45+270+150</f>
        <v>465</v>
      </c>
    </row>
    <row r="303" spans="1:12" ht="17.25" thickTop="1" thickBot="1" x14ac:dyDescent="0.3">
      <c r="A303" s="54"/>
      <c r="B303" s="54"/>
      <c r="C303" s="55" t="s">
        <v>106</v>
      </c>
      <c r="D303" s="54"/>
      <c r="E303" s="56">
        <f>E304+E305+E306</f>
        <v>25.800000000000004</v>
      </c>
      <c r="F303" s="56">
        <f>F304+F305+F306</f>
        <v>28.080000000000002</v>
      </c>
      <c r="G303" s="57">
        <v>40</v>
      </c>
      <c r="H303" s="56">
        <v>40</v>
      </c>
      <c r="I303" s="57">
        <v>45</v>
      </c>
      <c r="J303" s="57">
        <v>45</v>
      </c>
      <c r="K303" s="57">
        <v>45</v>
      </c>
    </row>
    <row r="304" spans="1:12" ht="17.25" thickTop="1" thickBot="1" x14ac:dyDescent="0.3">
      <c r="A304" s="63"/>
      <c r="B304" s="58"/>
      <c r="C304" s="62" t="s">
        <v>116</v>
      </c>
      <c r="D304" s="58">
        <v>41</v>
      </c>
      <c r="E304" s="64">
        <v>18.600000000000001</v>
      </c>
      <c r="F304" s="64">
        <v>20.16</v>
      </c>
      <c r="G304" s="65">
        <v>20</v>
      </c>
      <c r="H304" s="64">
        <v>20</v>
      </c>
      <c r="I304" s="65">
        <v>25</v>
      </c>
      <c r="J304" s="65">
        <v>25</v>
      </c>
      <c r="K304" s="65">
        <v>25</v>
      </c>
    </row>
    <row r="305" spans="1:12" ht="17.25" thickTop="1" thickBot="1" x14ac:dyDescent="0.3">
      <c r="A305" s="63"/>
      <c r="B305" s="58"/>
      <c r="C305" s="62" t="s">
        <v>117</v>
      </c>
      <c r="D305" s="58">
        <v>41</v>
      </c>
      <c r="E305" s="64">
        <v>0.96</v>
      </c>
      <c r="F305" s="64">
        <v>1.08</v>
      </c>
      <c r="G305" s="65">
        <v>10</v>
      </c>
      <c r="H305" s="64">
        <v>10</v>
      </c>
      <c r="I305" s="65">
        <v>10</v>
      </c>
      <c r="J305" s="65">
        <v>10</v>
      </c>
      <c r="K305" s="65">
        <v>10</v>
      </c>
    </row>
    <row r="306" spans="1:12" ht="17.25" thickTop="1" thickBot="1" x14ac:dyDescent="0.3">
      <c r="A306" s="63"/>
      <c r="B306" s="58"/>
      <c r="C306" s="62" t="s">
        <v>120</v>
      </c>
      <c r="D306" s="58">
        <v>41</v>
      </c>
      <c r="E306" s="64">
        <v>6.24</v>
      </c>
      <c r="F306" s="64">
        <v>6.84</v>
      </c>
      <c r="G306" s="65">
        <v>10</v>
      </c>
      <c r="H306" s="64">
        <v>10</v>
      </c>
      <c r="I306" s="65">
        <v>10</v>
      </c>
      <c r="J306" s="65">
        <v>10</v>
      </c>
      <c r="K306" s="65">
        <v>10</v>
      </c>
    </row>
    <row r="307" spans="1:12" ht="17.25" thickTop="1" thickBot="1" x14ac:dyDescent="0.3">
      <c r="A307" s="54"/>
      <c r="B307" s="54"/>
      <c r="C307" s="55" t="s">
        <v>137</v>
      </c>
      <c r="D307" s="54">
        <v>41</v>
      </c>
      <c r="E307" s="56">
        <v>0</v>
      </c>
      <c r="F307" s="56">
        <v>0</v>
      </c>
      <c r="G307" s="57">
        <v>270</v>
      </c>
      <c r="H307" s="56">
        <v>270</v>
      </c>
      <c r="I307" s="57">
        <v>270</v>
      </c>
      <c r="J307" s="57">
        <v>270</v>
      </c>
      <c r="K307" s="57">
        <v>270</v>
      </c>
    </row>
    <row r="308" spans="1:12" ht="17.25" thickTop="1" thickBot="1" x14ac:dyDescent="0.3">
      <c r="A308" s="63"/>
      <c r="B308" s="58"/>
      <c r="C308" s="62" t="s">
        <v>141</v>
      </c>
      <c r="D308" s="58">
        <v>41</v>
      </c>
      <c r="E308" s="64">
        <v>0</v>
      </c>
      <c r="F308" s="64">
        <v>0</v>
      </c>
      <c r="G308" s="65">
        <v>10</v>
      </c>
      <c r="H308" s="64">
        <v>10</v>
      </c>
      <c r="I308" s="65">
        <v>10</v>
      </c>
      <c r="J308" s="65">
        <v>10</v>
      </c>
      <c r="K308" s="65">
        <v>10</v>
      </c>
    </row>
    <row r="309" spans="1:12" ht="17.25" thickTop="1" thickBot="1" x14ac:dyDescent="0.3">
      <c r="A309" s="63"/>
      <c r="B309" s="58"/>
      <c r="C309" s="62" t="s">
        <v>331</v>
      </c>
      <c r="D309" s="58">
        <v>41</v>
      </c>
      <c r="E309" s="64">
        <v>0</v>
      </c>
      <c r="F309" s="64">
        <v>0</v>
      </c>
      <c r="G309" s="65">
        <v>50</v>
      </c>
      <c r="H309" s="64">
        <v>50</v>
      </c>
      <c r="I309" s="65">
        <v>50</v>
      </c>
      <c r="J309" s="65">
        <v>50</v>
      </c>
      <c r="K309" s="65">
        <v>50</v>
      </c>
    </row>
    <row r="310" spans="1:12" ht="17.25" thickTop="1" thickBot="1" x14ac:dyDescent="0.3">
      <c r="A310" s="63"/>
      <c r="B310" s="58"/>
      <c r="C310" s="62" t="s">
        <v>148</v>
      </c>
      <c r="D310" s="58">
        <v>41</v>
      </c>
      <c r="E310" s="64">
        <v>0</v>
      </c>
      <c r="F310" s="64">
        <v>0</v>
      </c>
      <c r="G310" s="65">
        <v>200</v>
      </c>
      <c r="H310" s="64">
        <v>200</v>
      </c>
      <c r="I310" s="65">
        <v>200</v>
      </c>
      <c r="J310" s="65">
        <v>200</v>
      </c>
      <c r="K310" s="65">
        <v>200</v>
      </c>
    </row>
    <row r="311" spans="1:12" ht="17.25" thickTop="1" thickBot="1" x14ac:dyDescent="0.3">
      <c r="A311" s="63"/>
      <c r="B311" s="58"/>
      <c r="C311" s="62" t="s">
        <v>153</v>
      </c>
      <c r="D311" s="58">
        <v>41</v>
      </c>
      <c r="E311" s="64">
        <v>0</v>
      </c>
      <c r="F311" s="64">
        <v>0</v>
      </c>
      <c r="G311" s="65">
        <v>10</v>
      </c>
      <c r="H311" s="64">
        <v>10</v>
      </c>
      <c r="I311" s="65">
        <v>10</v>
      </c>
      <c r="J311" s="65">
        <v>10</v>
      </c>
      <c r="K311" s="65">
        <v>10</v>
      </c>
    </row>
    <row r="312" spans="1:12" ht="17.25" thickTop="1" thickBot="1" x14ac:dyDescent="0.3">
      <c r="A312" s="54"/>
      <c r="B312" s="54"/>
      <c r="C312" s="55" t="s">
        <v>164</v>
      </c>
      <c r="D312" s="95">
        <v>111</v>
      </c>
      <c r="E312" s="56">
        <v>133.66999999999999</v>
      </c>
      <c r="F312" s="56">
        <v>144.83000000000001</v>
      </c>
      <c r="G312" s="57">
        <v>140</v>
      </c>
      <c r="H312" s="56">
        <v>140</v>
      </c>
      <c r="I312" s="57">
        <v>150</v>
      </c>
      <c r="J312" s="57">
        <v>150</v>
      </c>
      <c r="K312" s="57">
        <v>150</v>
      </c>
    </row>
    <row r="313" spans="1:12" ht="17.25" thickTop="1" thickBot="1" x14ac:dyDescent="0.3">
      <c r="A313" s="63"/>
      <c r="B313" s="58"/>
      <c r="C313" s="62" t="s">
        <v>189</v>
      </c>
      <c r="D313" s="85">
        <v>111</v>
      </c>
      <c r="E313" s="64">
        <v>133.66999999999999</v>
      </c>
      <c r="F313" s="64">
        <v>144.83000000000001</v>
      </c>
      <c r="G313" s="65">
        <v>140</v>
      </c>
      <c r="H313" s="64">
        <v>140</v>
      </c>
      <c r="I313" s="65">
        <v>150</v>
      </c>
      <c r="J313" s="65">
        <v>150</v>
      </c>
      <c r="K313" s="65">
        <v>150</v>
      </c>
      <c r="L313" s="70"/>
    </row>
    <row r="314" spans="1:12" ht="17.25" thickTop="1" thickBot="1" x14ac:dyDescent="0.3">
      <c r="A314" s="50" t="s">
        <v>248</v>
      </c>
      <c r="B314" s="51"/>
      <c r="C314" s="256" t="s">
        <v>249</v>
      </c>
      <c r="D314" s="257"/>
      <c r="E314" s="52">
        <f>E315+E317+E322+E324+E326+E328</f>
        <v>136.99</v>
      </c>
      <c r="F314" s="52">
        <f>F315+F317+F322+F324+F326+F328</f>
        <v>723.05</v>
      </c>
      <c r="G314" s="52">
        <f>G315+G317+G322+G324+G326+G328</f>
        <v>800</v>
      </c>
      <c r="H314" s="52">
        <v>800</v>
      </c>
      <c r="I314" s="52">
        <v>800</v>
      </c>
      <c r="J314" s="52">
        <v>800</v>
      </c>
      <c r="K314" s="52">
        <v>800</v>
      </c>
    </row>
    <row r="315" spans="1:12" ht="17.25" thickTop="1" thickBot="1" x14ac:dyDescent="0.3">
      <c r="A315" s="101"/>
      <c r="B315" s="102"/>
      <c r="C315" s="103" t="s">
        <v>106</v>
      </c>
      <c r="D315" s="101">
        <v>41</v>
      </c>
      <c r="E315" s="104">
        <v>0</v>
      </c>
      <c r="F315" s="104">
        <v>0</v>
      </c>
      <c r="G315" s="105">
        <v>10</v>
      </c>
      <c r="H315" s="104">
        <v>10</v>
      </c>
      <c r="I315" s="105">
        <v>10</v>
      </c>
      <c r="J315" s="105">
        <v>10</v>
      </c>
      <c r="K315" s="105">
        <v>10</v>
      </c>
    </row>
    <row r="316" spans="1:12" ht="17.25" thickTop="1" thickBot="1" x14ac:dyDescent="0.3">
      <c r="A316" s="75"/>
      <c r="B316" s="106"/>
      <c r="C316" s="107" t="s">
        <v>117</v>
      </c>
      <c r="D316" s="73">
        <v>41</v>
      </c>
      <c r="E316" s="76">
        <v>0</v>
      </c>
      <c r="F316" s="76">
        <v>0</v>
      </c>
      <c r="G316" s="77">
        <v>10</v>
      </c>
      <c r="H316" s="76">
        <v>10</v>
      </c>
      <c r="I316" s="77">
        <v>10</v>
      </c>
      <c r="J316" s="77">
        <v>10</v>
      </c>
      <c r="K316" s="77">
        <v>10</v>
      </c>
      <c r="L316" s="84"/>
    </row>
    <row r="317" spans="1:12" ht="17.25" thickTop="1" thickBot="1" x14ac:dyDescent="0.3">
      <c r="A317" s="54"/>
      <c r="B317" s="54"/>
      <c r="C317" s="55" t="s">
        <v>137</v>
      </c>
      <c r="D317" s="54">
        <v>41</v>
      </c>
      <c r="E317" s="56">
        <v>77</v>
      </c>
      <c r="F317" s="56">
        <v>633</v>
      </c>
      <c r="G317" s="57">
        <v>520</v>
      </c>
      <c r="H317" s="56">
        <v>520</v>
      </c>
      <c r="I317" s="57">
        <v>520</v>
      </c>
      <c r="J317" s="57">
        <v>520</v>
      </c>
      <c r="K317" s="57">
        <v>520</v>
      </c>
    </row>
    <row r="318" spans="1:12" ht="17.25" thickTop="1" thickBot="1" x14ac:dyDescent="0.3">
      <c r="A318" s="58"/>
      <c r="B318" s="58"/>
      <c r="C318" s="59" t="s">
        <v>142</v>
      </c>
      <c r="D318" s="58">
        <v>41</v>
      </c>
      <c r="E318" s="60">
        <v>0</v>
      </c>
      <c r="F318" s="60">
        <v>475</v>
      </c>
      <c r="G318" s="61">
        <v>300</v>
      </c>
      <c r="H318" s="60">
        <v>300</v>
      </c>
      <c r="I318" s="61">
        <v>300</v>
      </c>
      <c r="J318" s="61">
        <v>300</v>
      </c>
      <c r="K318" s="61">
        <v>300</v>
      </c>
      <c r="L318" s="4"/>
    </row>
    <row r="319" spans="1:12" ht="17.25" thickTop="1" thickBot="1" x14ac:dyDescent="0.3">
      <c r="A319" s="63"/>
      <c r="B319" s="58"/>
      <c r="C319" s="62" t="s">
        <v>148</v>
      </c>
      <c r="D319" s="58">
        <v>41</v>
      </c>
      <c r="E319" s="64">
        <v>0</v>
      </c>
      <c r="F319" s="64">
        <v>475</v>
      </c>
      <c r="G319" s="65">
        <v>300</v>
      </c>
      <c r="H319" s="64">
        <v>300</v>
      </c>
      <c r="I319" s="65">
        <v>300</v>
      </c>
      <c r="J319" s="65">
        <v>300</v>
      </c>
      <c r="K319" s="65">
        <v>300</v>
      </c>
    </row>
    <row r="320" spans="1:12" ht="17.25" thickTop="1" thickBot="1" x14ac:dyDescent="0.3">
      <c r="A320" s="63"/>
      <c r="B320" s="58"/>
      <c r="C320" s="62" t="s">
        <v>153</v>
      </c>
      <c r="D320" s="58">
        <v>41</v>
      </c>
      <c r="E320" s="64">
        <v>0</v>
      </c>
      <c r="F320" s="64">
        <v>0</v>
      </c>
      <c r="G320" s="65">
        <v>20</v>
      </c>
      <c r="H320" s="64">
        <v>20</v>
      </c>
      <c r="I320" s="65">
        <v>20</v>
      </c>
      <c r="J320" s="65">
        <v>20</v>
      </c>
      <c r="K320" s="65">
        <v>20</v>
      </c>
    </row>
    <row r="321" spans="1:12" ht="17.25" thickTop="1" thickBot="1" x14ac:dyDescent="0.3">
      <c r="A321" s="63"/>
      <c r="B321" s="58"/>
      <c r="C321" s="62" t="s">
        <v>154</v>
      </c>
      <c r="D321" s="58">
        <v>41</v>
      </c>
      <c r="E321" s="64">
        <v>77</v>
      </c>
      <c r="F321" s="64">
        <v>158</v>
      </c>
      <c r="G321" s="65">
        <v>200</v>
      </c>
      <c r="H321" s="64">
        <v>200</v>
      </c>
      <c r="I321" s="65">
        <v>200</v>
      </c>
      <c r="J321" s="65">
        <v>200</v>
      </c>
      <c r="K321" s="65">
        <v>200</v>
      </c>
    </row>
    <row r="322" spans="1:12" ht="17.25" thickTop="1" thickBot="1" x14ac:dyDescent="0.3">
      <c r="A322" s="54"/>
      <c r="B322" s="54"/>
      <c r="C322" s="55" t="s">
        <v>155</v>
      </c>
      <c r="D322" s="54">
        <v>41</v>
      </c>
      <c r="E322" s="56">
        <v>9.99</v>
      </c>
      <c r="F322" s="56">
        <v>40.049999999999997</v>
      </c>
      <c r="G322" s="57">
        <v>100</v>
      </c>
      <c r="H322" s="56">
        <v>100</v>
      </c>
      <c r="I322" s="57">
        <v>100</v>
      </c>
      <c r="J322" s="57">
        <v>100</v>
      </c>
      <c r="K322" s="57">
        <v>100</v>
      </c>
    </row>
    <row r="323" spans="1:12" ht="17.25" thickTop="1" thickBot="1" x14ac:dyDescent="0.3">
      <c r="A323" s="63"/>
      <c r="B323" s="58"/>
      <c r="C323" s="62" t="s">
        <v>402</v>
      </c>
      <c r="D323" s="58">
        <v>41</v>
      </c>
      <c r="E323" s="64">
        <v>9.99</v>
      </c>
      <c r="F323" s="64">
        <v>40.049999999999997</v>
      </c>
      <c r="G323" s="65">
        <v>100</v>
      </c>
      <c r="H323" s="64">
        <v>100</v>
      </c>
      <c r="I323" s="65">
        <v>100</v>
      </c>
      <c r="J323" s="65">
        <v>100</v>
      </c>
      <c r="K323" s="65">
        <v>100</v>
      </c>
    </row>
    <row r="324" spans="1:12" ht="17.25" thickTop="1" thickBot="1" x14ac:dyDescent="0.3">
      <c r="A324" s="54"/>
      <c r="B324" s="54"/>
      <c r="C324" s="55" t="s">
        <v>159</v>
      </c>
      <c r="D324" s="54">
        <v>41</v>
      </c>
      <c r="E324" s="56">
        <v>0</v>
      </c>
      <c r="F324" s="56">
        <v>0</v>
      </c>
      <c r="G324" s="57">
        <v>100</v>
      </c>
      <c r="H324" s="56">
        <v>100</v>
      </c>
      <c r="I324" s="57">
        <v>100</v>
      </c>
      <c r="J324" s="57">
        <v>100</v>
      </c>
      <c r="K324" s="57">
        <v>100</v>
      </c>
    </row>
    <row r="325" spans="1:12" ht="17.25" thickTop="1" thickBot="1" x14ac:dyDescent="0.3">
      <c r="A325" s="75"/>
      <c r="B325" s="73"/>
      <c r="C325" s="74" t="s">
        <v>161</v>
      </c>
      <c r="D325" s="73">
        <v>41</v>
      </c>
      <c r="E325" s="76">
        <v>0</v>
      </c>
      <c r="F325" s="76">
        <v>0</v>
      </c>
      <c r="G325" s="77">
        <v>100</v>
      </c>
      <c r="H325" s="76">
        <v>100</v>
      </c>
      <c r="I325" s="77">
        <v>100</v>
      </c>
      <c r="J325" s="77">
        <v>100</v>
      </c>
      <c r="K325" s="77">
        <v>100</v>
      </c>
      <c r="L325" s="84"/>
    </row>
    <row r="326" spans="1:12" ht="17.25" thickTop="1" thickBot="1" x14ac:dyDescent="0.3">
      <c r="A326" s="54"/>
      <c r="B326" s="54"/>
      <c r="C326" s="55" t="s">
        <v>164</v>
      </c>
      <c r="D326" s="54">
        <v>41</v>
      </c>
      <c r="E326" s="56">
        <v>0</v>
      </c>
      <c r="F326" s="56">
        <v>0</v>
      </c>
      <c r="G326" s="57">
        <v>20</v>
      </c>
      <c r="H326" s="56">
        <v>20</v>
      </c>
      <c r="I326" s="57">
        <v>20</v>
      </c>
      <c r="J326" s="57">
        <v>20</v>
      </c>
      <c r="K326" s="57">
        <v>20</v>
      </c>
    </row>
    <row r="327" spans="1:12" ht="17.25" thickTop="1" thickBot="1" x14ac:dyDescent="0.3">
      <c r="A327" s="75"/>
      <c r="B327" s="73"/>
      <c r="C327" s="74" t="s">
        <v>189</v>
      </c>
      <c r="D327" s="73">
        <v>41</v>
      </c>
      <c r="E327" s="76">
        <v>0</v>
      </c>
      <c r="F327" s="76">
        <v>0</v>
      </c>
      <c r="G327" s="77">
        <v>20</v>
      </c>
      <c r="H327" s="76">
        <v>20</v>
      </c>
      <c r="I327" s="77">
        <v>20</v>
      </c>
      <c r="J327" s="77">
        <v>20</v>
      </c>
      <c r="K327" s="77">
        <v>20</v>
      </c>
      <c r="L327" s="84"/>
    </row>
    <row r="328" spans="1:12" ht="17.25" thickTop="1" thickBot="1" x14ac:dyDescent="0.3">
      <c r="A328" s="54"/>
      <c r="B328" s="54"/>
      <c r="C328" s="55" t="s">
        <v>200</v>
      </c>
      <c r="D328" s="54">
        <v>41</v>
      </c>
      <c r="E328" s="56">
        <v>50</v>
      </c>
      <c r="F328" s="56">
        <v>50</v>
      </c>
      <c r="G328" s="57">
        <v>50</v>
      </c>
      <c r="H328" s="56">
        <v>50</v>
      </c>
      <c r="I328" s="57">
        <v>50</v>
      </c>
      <c r="J328" s="57">
        <v>50</v>
      </c>
      <c r="K328" s="57">
        <v>50</v>
      </c>
    </row>
    <row r="329" spans="1:12" ht="17.25" thickTop="1" thickBot="1" x14ac:dyDescent="0.3">
      <c r="A329" s="58"/>
      <c r="B329" s="58"/>
      <c r="C329" s="59" t="s">
        <v>202</v>
      </c>
      <c r="D329" s="58">
        <v>41</v>
      </c>
      <c r="E329" s="60">
        <v>50</v>
      </c>
      <c r="F329" s="60">
        <v>50</v>
      </c>
      <c r="G329" s="61">
        <v>50</v>
      </c>
      <c r="H329" s="60">
        <v>50</v>
      </c>
      <c r="I329" s="61">
        <v>50</v>
      </c>
      <c r="J329" s="61">
        <v>50</v>
      </c>
      <c r="K329" s="61">
        <v>50</v>
      </c>
      <c r="L329" s="4"/>
    </row>
    <row r="330" spans="1:12" ht="17.25" thickTop="1" thickBot="1" x14ac:dyDescent="0.3">
      <c r="A330" s="63"/>
      <c r="B330" s="100"/>
      <c r="C330" s="94" t="s">
        <v>250</v>
      </c>
      <c r="D330" s="58">
        <v>41</v>
      </c>
      <c r="E330" s="64">
        <v>50</v>
      </c>
      <c r="F330" s="64">
        <v>50</v>
      </c>
      <c r="G330" s="65">
        <v>50</v>
      </c>
      <c r="H330" s="64">
        <v>50</v>
      </c>
      <c r="I330" s="65">
        <v>50</v>
      </c>
      <c r="J330" s="65">
        <v>50</v>
      </c>
      <c r="K330" s="65">
        <v>50</v>
      </c>
      <c r="L330" s="70"/>
    </row>
    <row r="331" spans="1:12" ht="17.25" thickTop="1" thickBot="1" x14ac:dyDescent="0.3">
      <c r="A331" s="50" t="s">
        <v>251</v>
      </c>
      <c r="B331" s="51"/>
      <c r="C331" s="256" t="s">
        <v>252</v>
      </c>
      <c r="D331" s="257"/>
      <c r="E331" s="52">
        <v>0</v>
      </c>
      <c r="F331" s="52">
        <v>0</v>
      </c>
      <c r="G331" s="53">
        <v>10</v>
      </c>
      <c r="H331" s="52">
        <v>10</v>
      </c>
      <c r="I331" s="53">
        <v>10</v>
      </c>
      <c r="J331" s="53">
        <v>10</v>
      </c>
      <c r="K331" s="53">
        <v>10</v>
      </c>
    </row>
    <row r="332" spans="1:12" ht="17.25" thickTop="1" thickBot="1" x14ac:dyDescent="0.3">
      <c r="A332" s="101"/>
      <c r="B332" s="102"/>
      <c r="C332" s="103" t="s">
        <v>164</v>
      </c>
      <c r="D332" s="101">
        <v>41</v>
      </c>
      <c r="E332" s="104">
        <v>0</v>
      </c>
      <c r="F332" s="104">
        <v>0</v>
      </c>
      <c r="G332" s="105">
        <v>10</v>
      </c>
      <c r="H332" s="104">
        <v>10</v>
      </c>
      <c r="I332" s="105">
        <v>10</v>
      </c>
      <c r="J332" s="105">
        <v>10</v>
      </c>
      <c r="K332" s="105">
        <v>10</v>
      </c>
    </row>
    <row r="333" spans="1:12" ht="17.25" thickTop="1" thickBot="1" x14ac:dyDescent="0.3">
      <c r="A333" s="63"/>
      <c r="B333" s="93"/>
      <c r="C333" s="94" t="s">
        <v>170</v>
      </c>
      <c r="D333" s="250">
        <v>41</v>
      </c>
      <c r="E333" s="64">
        <v>0</v>
      </c>
      <c r="F333" s="64">
        <v>0</v>
      </c>
      <c r="G333" s="65">
        <v>10</v>
      </c>
      <c r="H333" s="64">
        <v>10</v>
      </c>
      <c r="I333" s="65">
        <v>10</v>
      </c>
      <c r="J333" s="65">
        <v>10</v>
      </c>
      <c r="K333" s="65">
        <v>10</v>
      </c>
      <c r="L333" s="70"/>
    </row>
    <row r="334" spans="1:12" ht="17.25" thickTop="1" thickBot="1" x14ac:dyDescent="0.3">
      <c r="A334" s="50" t="s">
        <v>253</v>
      </c>
      <c r="B334" s="51"/>
      <c r="C334" s="256" t="s">
        <v>254</v>
      </c>
      <c r="D334" s="257"/>
      <c r="E334" s="52">
        <v>0</v>
      </c>
      <c r="F334" s="52">
        <v>0</v>
      </c>
      <c r="G334" s="53">
        <v>290</v>
      </c>
      <c r="H334" s="52">
        <v>290</v>
      </c>
      <c r="I334" s="53">
        <v>130</v>
      </c>
      <c r="J334" s="53">
        <v>130</v>
      </c>
      <c r="K334" s="53">
        <v>130</v>
      </c>
    </row>
    <row r="335" spans="1:12" ht="17.25" thickTop="1" thickBot="1" x14ac:dyDescent="0.3">
      <c r="A335" s="54"/>
      <c r="B335" s="54"/>
      <c r="C335" s="55" t="s">
        <v>137</v>
      </c>
      <c r="D335" s="54">
        <v>41</v>
      </c>
      <c r="E335" s="56">
        <v>0</v>
      </c>
      <c r="F335" s="56">
        <v>0</v>
      </c>
      <c r="G335" s="57">
        <v>270</v>
      </c>
      <c r="H335" s="57">
        <v>270</v>
      </c>
      <c r="I335" s="57">
        <f>50+10+70</f>
        <v>130</v>
      </c>
      <c r="J335" s="57">
        <f>50+10+70</f>
        <v>130</v>
      </c>
      <c r="K335" s="57">
        <f>50+10+70</f>
        <v>130</v>
      </c>
    </row>
    <row r="336" spans="1:12" ht="17.25" thickTop="1" thickBot="1" x14ac:dyDescent="0.3">
      <c r="A336" s="73"/>
      <c r="B336" s="73"/>
      <c r="C336" s="74" t="s">
        <v>141</v>
      </c>
      <c r="D336" s="98" t="s">
        <v>81</v>
      </c>
      <c r="E336" s="76">
        <v>0</v>
      </c>
      <c r="F336" s="76">
        <v>0</v>
      </c>
      <c r="G336" s="77">
        <v>100</v>
      </c>
      <c r="H336" s="76">
        <v>100</v>
      </c>
      <c r="I336" s="77">
        <v>0</v>
      </c>
      <c r="J336" s="77">
        <v>0</v>
      </c>
      <c r="K336" s="77">
        <v>0</v>
      </c>
      <c r="L336" s="78"/>
    </row>
    <row r="337" spans="1:12" ht="17.25" thickTop="1" thickBot="1" x14ac:dyDescent="0.3">
      <c r="A337" s="73"/>
      <c r="B337" s="73"/>
      <c r="C337" s="74" t="s">
        <v>141</v>
      </c>
      <c r="D337" s="98" t="s">
        <v>82</v>
      </c>
      <c r="E337" s="76">
        <v>0</v>
      </c>
      <c r="F337" s="76">
        <v>0</v>
      </c>
      <c r="G337" s="77">
        <v>20</v>
      </c>
      <c r="H337" s="76">
        <v>20</v>
      </c>
      <c r="I337" s="77">
        <v>0</v>
      </c>
      <c r="J337" s="77">
        <v>0</v>
      </c>
      <c r="K337" s="77">
        <v>0</v>
      </c>
      <c r="L337" s="78"/>
    </row>
    <row r="338" spans="1:12" ht="17.25" thickTop="1" thickBot="1" x14ac:dyDescent="0.3">
      <c r="A338" s="73"/>
      <c r="B338" s="73"/>
      <c r="C338" s="74" t="s">
        <v>141</v>
      </c>
      <c r="D338" s="73">
        <v>41</v>
      </c>
      <c r="E338" s="76">
        <v>0</v>
      </c>
      <c r="F338" s="76">
        <v>0</v>
      </c>
      <c r="G338" s="77">
        <v>50</v>
      </c>
      <c r="H338" s="76">
        <v>50</v>
      </c>
      <c r="I338" s="77">
        <v>50</v>
      </c>
      <c r="J338" s="77">
        <v>50</v>
      </c>
      <c r="K338" s="77">
        <v>50</v>
      </c>
      <c r="L338" s="78"/>
    </row>
    <row r="339" spans="1:12" ht="17.25" thickTop="1" thickBot="1" x14ac:dyDescent="0.3">
      <c r="A339" s="73"/>
      <c r="B339" s="73"/>
      <c r="C339" s="74" t="s">
        <v>148</v>
      </c>
      <c r="D339" s="98" t="s">
        <v>82</v>
      </c>
      <c r="E339" s="76">
        <v>0</v>
      </c>
      <c r="F339" s="76">
        <v>0</v>
      </c>
      <c r="G339" s="77">
        <v>20</v>
      </c>
      <c r="H339" s="76">
        <v>20</v>
      </c>
      <c r="I339" s="77">
        <v>0</v>
      </c>
      <c r="J339" s="77">
        <v>0</v>
      </c>
      <c r="K339" s="77">
        <v>0</v>
      </c>
      <c r="L339" s="78"/>
    </row>
    <row r="340" spans="1:12" ht="17.25" thickTop="1" thickBot="1" x14ac:dyDescent="0.3">
      <c r="A340" s="73"/>
      <c r="B340" s="73"/>
      <c r="C340" s="74" t="s">
        <v>148</v>
      </c>
      <c r="D340" s="73">
        <v>41</v>
      </c>
      <c r="E340" s="76">
        <v>0</v>
      </c>
      <c r="F340" s="76">
        <v>0</v>
      </c>
      <c r="G340" s="77">
        <v>10</v>
      </c>
      <c r="H340" s="76">
        <v>10</v>
      </c>
      <c r="I340" s="77">
        <v>10</v>
      </c>
      <c r="J340" s="77">
        <v>10</v>
      </c>
      <c r="K340" s="77">
        <v>10</v>
      </c>
      <c r="L340" s="78"/>
    </row>
    <row r="341" spans="1:12" ht="17.25" thickTop="1" thickBot="1" x14ac:dyDescent="0.3">
      <c r="A341" s="41"/>
      <c r="B341" s="39"/>
      <c r="C341" s="24" t="s">
        <v>256</v>
      </c>
      <c r="D341" s="39">
        <v>41</v>
      </c>
      <c r="E341" s="68">
        <v>0</v>
      </c>
      <c r="F341" s="68">
        <v>50</v>
      </c>
      <c r="G341" s="69">
        <v>50</v>
      </c>
      <c r="H341" s="68">
        <v>50</v>
      </c>
      <c r="I341" s="69">
        <v>50</v>
      </c>
      <c r="J341" s="69">
        <v>50</v>
      </c>
      <c r="K341" s="69">
        <v>50</v>
      </c>
    </row>
    <row r="342" spans="1:12" ht="17.25" thickTop="1" thickBot="1" x14ac:dyDescent="0.3">
      <c r="A342" s="41"/>
      <c r="B342" s="39"/>
      <c r="C342" s="24" t="s">
        <v>154</v>
      </c>
      <c r="D342" s="39">
        <v>41</v>
      </c>
      <c r="E342" s="68">
        <v>0</v>
      </c>
      <c r="F342" s="68">
        <v>0</v>
      </c>
      <c r="G342" s="69">
        <v>20</v>
      </c>
      <c r="H342" s="68">
        <v>20</v>
      </c>
      <c r="I342" s="69">
        <v>20</v>
      </c>
      <c r="J342" s="69">
        <v>20</v>
      </c>
      <c r="K342" s="69">
        <v>20</v>
      </c>
    </row>
    <row r="343" spans="1:12" ht="17.25" thickTop="1" thickBot="1" x14ac:dyDescent="0.3">
      <c r="A343" s="54"/>
      <c r="B343" s="54"/>
      <c r="C343" s="55" t="s">
        <v>164</v>
      </c>
      <c r="D343" s="54">
        <v>41</v>
      </c>
      <c r="E343" s="56">
        <v>0</v>
      </c>
      <c r="F343" s="56">
        <v>0</v>
      </c>
      <c r="G343" s="57">
        <v>20</v>
      </c>
      <c r="H343" s="56">
        <v>20</v>
      </c>
      <c r="I343" s="57">
        <v>20</v>
      </c>
      <c r="J343" s="57">
        <v>20</v>
      </c>
      <c r="K343" s="57">
        <v>20</v>
      </c>
    </row>
    <row r="344" spans="1:12" ht="17.25" thickTop="1" thickBot="1" x14ac:dyDescent="0.3">
      <c r="A344" s="79"/>
      <c r="B344" s="39"/>
      <c r="C344" s="24" t="s">
        <v>183</v>
      </c>
      <c r="D344" s="39">
        <v>41</v>
      </c>
      <c r="E344" s="68">
        <v>0</v>
      </c>
      <c r="F344" s="68">
        <v>0</v>
      </c>
      <c r="G344" s="69">
        <v>20</v>
      </c>
      <c r="H344" s="68">
        <v>20</v>
      </c>
      <c r="I344" s="69">
        <v>20</v>
      </c>
      <c r="J344" s="69">
        <v>20</v>
      </c>
      <c r="K344" s="69">
        <v>20</v>
      </c>
      <c r="L344" s="70"/>
    </row>
    <row r="345" spans="1:12" ht="17.25" thickTop="1" thickBot="1" x14ac:dyDescent="0.3">
      <c r="A345" s="50" t="s">
        <v>258</v>
      </c>
      <c r="B345" s="51"/>
      <c r="C345" s="256" t="s">
        <v>259</v>
      </c>
      <c r="D345" s="257"/>
      <c r="E345" s="52">
        <f>E346+E350+E358</f>
        <v>2367.87</v>
      </c>
      <c r="F345" s="52">
        <f>F346+F350+F358</f>
        <v>701.26</v>
      </c>
      <c r="G345" s="53">
        <v>1950</v>
      </c>
      <c r="H345" s="52">
        <v>1850</v>
      </c>
      <c r="I345" s="52">
        <v>1850</v>
      </c>
      <c r="J345" s="52">
        <v>1850</v>
      </c>
      <c r="K345" s="52">
        <v>1850</v>
      </c>
      <c r="L345" s="4"/>
    </row>
    <row r="346" spans="1:12" ht="17.25" thickTop="1" thickBot="1" x14ac:dyDescent="0.3">
      <c r="A346" s="54"/>
      <c r="B346" s="54"/>
      <c r="C346" s="55" t="s">
        <v>137</v>
      </c>
      <c r="D346" s="54">
        <v>41</v>
      </c>
      <c r="E346" s="56">
        <v>353.5</v>
      </c>
      <c r="F346" s="56">
        <v>114.52</v>
      </c>
      <c r="G346" s="57">
        <v>350</v>
      </c>
      <c r="H346" s="56">
        <v>150</v>
      </c>
      <c r="I346" s="57">
        <v>150</v>
      </c>
      <c r="J346" s="57">
        <v>150</v>
      </c>
      <c r="K346" s="57">
        <v>150</v>
      </c>
    </row>
    <row r="347" spans="1:12" ht="17.25" thickTop="1" thickBot="1" x14ac:dyDescent="0.3">
      <c r="A347" s="41"/>
      <c r="B347" s="39"/>
      <c r="C347" s="19" t="s">
        <v>142</v>
      </c>
      <c r="D347" s="39">
        <v>41</v>
      </c>
      <c r="E347" s="71">
        <v>353.5</v>
      </c>
      <c r="F347" s="71">
        <v>98.2</v>
      </c>
      <c r="G347" s="69">
        <v>300</v>
      </c>
      <c r="H347" s="71">
        <v>100</v>
      </c>
      <c r="I347" s="72">
        <v>100</v>
      </c>
      <c r="J347" s="72">
        <v>100</v>
      </c>
      <c r="K347" s="72">
        <v>100</v>
      </c>
      <c r="L347" s="4"/>
    </row>
    <row r="348" spans="1:12" ht="17.25" thickTop="1" thickBot="1" x14ac:dyDescent="0.3">
      <c r="A348" s="41"/>
      <c r="B348" s="39"/>
      <c r="C348" s="24" t="s">
        <v>148</v>
      </c>
      <c r="D348" s="39">
        <v>41</v>
      </c>
      <c r="E348" s="68">
        <v>353.5</v>
      </c>
      <c r="F348" s="68">
        <v>98.2</v>
      </c>
      <c r="G348" s="69">
        <v>300</v>
      </c>
      <c r="H348" s="68">
        <v>100</v>
      </c>
      <c r="I348" s="69">
        <v>100</v>
      </c>
      <c r="J348" s="69">
        <v>100</v>
      </c>
      <c r="K348" s="69">
        <v>100</v>
      </c>
    </row>
    <row r="349" spans="1:12" s="166" customFormat="1" ht="17.25" thickTop="1" thickBot="1" x14ac:dyDescent="0.3">
      <c r="A349" s="41"/>
      <c r="B349" s="39"/>
      <c r="C349" s="19" t="s">
        <v>153</v>
      </c>
      <c r="D349" s="39">
        <v>41</v>
      </c>
      <c r="E349" s="71">
        <v>0</v>
      </c>
      <c r="F349" s="71">
        <v>16.32</v>
      </c>
      <c r="G349" s="72">
        <v>50</v>
      </c>
      <c r="H349" s="71">
        <v>50</v>
      </c>
      <c r="I349" s="72">
        <v>50</v>
      </c>
      <c r="J349" s="72">
        <v>50</v>
      </c>
      <c r="K349" s="72">
        <v>50</v>
      </c>
    </row>
    <row r="350" spans="1:12" ht="17.25" thickTop="1" thickBot="1" x14ac:dyDescent="0.3">
      <c r="A350" s="54"/>
      <c r="B350" s="54"/>
      <c r="C350" s="55" t="s">
        <v>155</v>
      </c>
      <c r="D350" s="54">
        <v>41</v>
      </c>
      <c r="E350" s="56">
        <f>E351+E352+E353+E355</f>
        <v>356.57</v>
      </c>
      <c r="F350" s="56">
        <f>F351+F352+F353+F355</f>
        <v>586.74</v>
      </c>
      <c r="G350" s="57">
        <v>1200</v>
      </c>
      <c r="H350" s="57">
        <f>300+500+300+200</f>
        <v>1300</v>
      </c>
      <c r="I350" s="57">
        <v>1300</v>
      </c>
      <c r="J350" s="57">
        <v>1300</v>
      </c>
      <c r="K350" s="57">
        <v>1300</v>
      </c>
      <c r="L350" s="4"/>
    </row>
    <row r="351" spans="1:12" ht="17.25" thickTop="1" thickBot="1" x14ac:dyDescent="0.3">
      <c r="A351" s="41"/>
      <c r="B351" s="39"/>
      <c r="C351" s="24" t="s">
        <v>260</v>
      </c>
      <c r="D351" s="39">
        <v>41</v>
      </c>
      <c r="E351" s="68">
        <v>112.05</v>
      </c>
      <c r="F351" s="68">
        <v>119.98</v>
      </c>
      <c r="G351" s="69">
        <v>300</v>
      </c>
      <c r="H351" s="68">
        <v>300</v>
      </c>
      <c r="I351" s="69">
        <v>300</v>
      </c>
      <c r="J351" s="69">
        <v>300</v>
      </c>
      <c r="K351" s="69">
        <v>300</v>
      </c>
    </row>
    <row r="352" spans="1:12" ht="17.25" thickTop="1" thickBot="1" x14ac:dyDescent="0.3">
      <c r="A352" s="41"/>
      <c r="B352" s="39"/>
      <c r="C352" s="24" t="s">
        <v>156</v>
      </c>
      <c r="D352" s="39">
        <v>41</v>
      </c>
      <c r="E352" s="68">
        <v>46</v>
      </c>
      <c r="F352" s="68">
        <v>141.19999999999999</v>
      </c>
      <c r="G352" s="69">
        <v>400</v>
      </c>
      <c r="H352" s="68">
        <v>500</v>
      </c>
      <c r="I352" s="69">
        <v>500</v>
      </c>
      <c r="J352" s="69">
        <v>500</v>
      </c>
      <c r="K352" s="69">
        <v>500</v>
      </c>
    </row>
    <row r="353" spans="1:12" ht="17.25" thickTop="1" thickBot="1" x14ac:dyDescent="0.3">
      <c r="A353" s="79"/>
      <c r="B353" s="39"/>
      <c r="C353" s="24" t="s">
        <v>157</v>
      </c>
      <c r="D353" s="39">
        <v>41</v>
      </c>
      <c r="E353" s="68">
        <v>103.52</v>
      </c>
      <c r="F353" s="68">
        <v>247.56</v>
      </c>
      <c r="G353" s="69">
        <v>300</v>
      </c>
      <c r="H353" s="68">
        <v>300</v>
      </c>
      <c r="I353" s="69">
        <v>300</v>
      </c>
      <c r="J353" s="69">
        <v>300</v>
      </c>
      <c r="K353" s="69">
        <v>300</v>
      </c>
    </row>
    <row r="354" spans="1:12" ht="17.25" thickTop="1" thickBot="1" x14ac:dyDescent="0.3">
      <c r="A354" s="79"/>
      <c r="B354" s="39"/>
      <c r="C354" s="24" t="s">
        <v>158</v>
      </c>
      <c r="D354" s="39">
        <v>41</v>
      </c>
      <c r="E354" s="68">
        <v>0</v>
      </c>
      <c r="F354" s="68">
        <v>0</v>
      </c>
      <c r="G354" s="69">
        <v>100</v>
      </c>
      <c r="H354" s="68">
        <v>100</v>
      </c>
      <c r="I354" s="69">
        <v>100</v>
      </c>
      <c r="J354" s="69">
        <v>100</v>
      </c>
      <c r="K354" s="69">
        <v>100</v>
      </c>
    </row>
    <row r="355" spans="1:12" ht="17.25" thickTop="1" thickBot="1" x14ac:dyDescent="0.3">
      <c r="A355" s="79"/>
      <c r="B355" s="39"/>
      <c r="C355" s="24" t="s">
        <v>261</v>
      </c>
      <c r="D355" s="39">
        <v>41</v>
      </c>
      <c r="E355" s="68">
        <v>95</v>
      </c>
      <c r="F355" s="68">
        <v>78</v>
      </c>
      <c r="G355" s="69">
        <v>100</v>
      </c>
      <c r="H355" s="68">
        <v>100</v>
      </c>
      <c r="I355" s="69">
        <v>100</v>
      </c>
      <c r="J355" s="69">
        <v>100</v>
      </c>
      <c r="K355" s="69">
        <v>100</v>
      </c>
    </row>
    <row r="356" spans="1:12" ht="17.25" thickTop="1" thickBot="1" x14ac:dyDescent="0.3">
      <c r="A356" s="54"/>
      <c r="B356" s="54"/>
      <c r="C356" s="55" t="s">
        <v>257</v>
      </c>
      <c r="D356" s="54">
        <v>41</v>
      </c>
      <c r="E356" s="56">
        <v>0</v>
      </c>
      <c r="F356" s="56">
        <v>0</v>
      </c>
      <c r="G356" s="57">
        <v>100</v>
      </c>
      <c r="H356" s="56">
        <v>100</v>
      </c>
      <c r="I356" s="57">
        <v>100</v>
      </c>
      <c r="J356" s="57">
        <v>100</v>
      </c>
      <c r="K356" s="57">
        <v>100</v>
      </c>
      <c r="L356" s="4"/>
    </row>
    <row r="357" spans="1:12" ht="17.25" thickTop="1" thickBot="1" x14ac:dyDescent="0.3">
      <c r="A357" s="25"/>
      <c r="B357" s="39"/>
      <c r="C357" s="24" t="s">
        <v>162</v>
      </c>
      <c r="D357" s="39">
        <v>41</v>
      </c>
      <c r="E357" s="68">
        <v>0</v>
      </c>
      <c r="F357" s="68">
        <v>0</v>
      </c>
      <c r="G357" s="69">
        <v>100</v>
      </c>
      <c r="H357" s="68">
        <v>100</v>
      </c>
      <c r="I357" s="69">
        <v>100</v>
      </c>
      <c r="J357" s="69">
        <v>100</v>
      </c>
      <c r="K357" s="69">
        <v>100</v>
      </c>
    </row>
    <row r="358" spans="1:12" ht="17.25" thickTop="1" thickBot="1" x14ac:dyDescent="0.3">
      <c r="A358" s="54"/>
      <c r="B358" s="54"/>
      <c r="C358" s="55" t="s">
        <v>164</v>
      </c>
      <c r="D358" s="54">
        <v>41</v>
      </c>
      <c r="E358" s="56">
        <v>1657.8</v>
      </c>
      <c r="F358" s="56">
        <v>0</v>
      </c>
      <c r="G358" s="57">
        <v>300</v>
      </c>
      <c r="H358" s="56">
        <v>300</v>
      </c>
      <c r="I358" s="57">
        <v>300</v>
      </c>
      <c r="J358" s="57">
        <v>300</v>
      </c>
      <c r="K358" s="57">
        <v>300</v>
      </c>
      <c r="L358" s="4"/>
    </row>
    <row r="359" spans="1:12" ht="17.25" thickTop="1" thickBot="1" x14ac:dyDescent="0.3">
      <c r="A359" s="20"/>
      <c r="B359" s="39"/>
      <c r="C359" s="19" t="s">
        <v>170</v>
      </c>
      <c r="D359" s="39">
        <v>41</v>
      </c>
      <c r="E359" s="71">
        <v>1657.8</v>
      </c>
      <c r="F359" s="71">
        <v>0</v>
      </c>
      <c r="G359" s="72">
        <v>300</v>
      </c>
      <c r="H359" s="71">
        <v>300</v>
      </c>
      <c r="I359" s="72">
        <v>300</v>
      </c>
      <c r="J359" s="72">
        <v>300</v>
      </c>
      <c r="K359" s="72">
        <v>300</v>
      </c>
      <c r="L359" s="4"/>
    </row>
    <row r="360" spans="1:12" ht="17.25" thickTop="1" thickBot="1" x14ac:dyDescent="0.3">
      <c r="A360" s="25"/>
      <c r="B360" s="109"/>
      <c r="C360" s="110" t="s">
        <v>171</v>
      </c>
      <c r="D360" s="39">
        <v>41</v>
      </c>
      <c r="E360" s="68">
        <v>1657.8</v>
      </c>
      <c r="F360" s="68">
        <v>0</v>
      </c>
      <c r="G360" s="69">
        <v>300</v>
      </c>
      <c r="H360" s="68">
        <v>300</v>
      </c>
      <c r="I360" s="69">
        <v>300</v>
      </c>
      <c r="J360" s="69">
        <v>300</v>
      </c>
      <c r="K360" s="69">
        <v>300</v>
      </c>
    </row>
    <row r="361" spans="1:12" ht="17.25" thickTop="1" thickBot="1" x14ac:dyDescent="0.3">
      <c r="A361" s="50" t="s">
        <v>262</v>
      </c>
      <c r="B361" s="51"/>
      <c r="C361" s="256" t="s">
        <v>263</v>
      </c>
      <c r="D361" s="257"/>
      <c r="E361" s="52">
        <f>E362+E369+E376+E380</f>
        <v>5190.16</v>
      </c>
      <c r="F361" s="52">
        <f>F362+F369+F376+F378+F380</f>
        <v>6523.17</v>
      </c>
      <c r="G361" s="52">
        <f>G362+G369+G376+G380</f>
        <v>8150</v>
      </c>
      <c r="H361" s="52">
        <f>H362+H369+H376+H380</f>
        <v>10050</v>
      </c>
      <c r="I361" s="52">
        <f>I362+I369+I376+I378+I380</f>
        <v>10110</v>
      </c>
      <c r="J361" s="52">
        <f>J362+J369+J376+J378+J380</f>
        <v>10110</v>
      </c>
      <c r="K361" s="52">
        <f>K362+K369+K376+K378+K380</f>
        <v>10110</v>
      </c>
      <c r="L361" s="4"/>
    </row>
    <row r="362" spans="1:12" ht="17.25" thickTop="1" thickBot="1" x14ac:dyDescent="0.3">
      <c r="A362" s="54"/>
      <c r="B362" s="54"/>
      <c r="C362" s="55" t="s">
        <v>106</v>
      </c>
      <c r="D362" s="54">
        <v>41</v>
      </c>
      <c r="E362" s="56">
        <f>E365+E366+E368</f>
        <v>155.1</v>
      </c>
      <c r="F362" s="56">
        <v>321.74</v>
      </c>
      <c r="G362" s="57">
        <v>350</v>
      </c>
      <c r="H362" s="57">
        <f>50+350+50+50+100</f>
        <v>600</v>
      </c>
      <c r="I362" s="57">
        <v>560</v>
      </c>
      <c r="J362" s="57">
        <v>560</v>
      </c>
      <c r="K362" s="57">
        <v>560</v>
      </c>
      <c r="L362" s="4"/>
    </row>
    <row r="363" spans="1:12" s="70" customFormat="1" ht="17.25" thickTop="1" thickBot="1" x14ac:dyDescent="0.3">
      <c r="A363" s="75"/>
      <c r="B363" s="75"/>
      <c r="C363" s="74" t="s">
        <v>537</v>
      </c>
      <c r="D363" s="73">
        <v>41</v>
      </c>
      <c r="E363" s="76">
        <v>0</v>
      </c>
      <c r="F363" s="76">
        <v>37.5</v>
      </c>
      <c r="G363" s="77">
        <v>0</v>
      </c>
      <c r="H363" s="76">
        <v>50</v>
      </c>
      <c r="I363" s="77">
        <v>50</v>
      </c>
      <c r="J363" s="77">
        <v>50</v>
      </c>
      <c r="K363" s="77">
        <v>50</v>
      </c>
      <c r="L363" s="246"/>
    </row>
    <row r="364" spans="1:12" s="70" customFormat="1" ht="17.25" thickTop="1" thickBot="1" x14ac:dyDescent="0.3">
      <c r="A364" s="75"/>
      <c r="B364" s="75"/>
      <c r="C364" s="74" t="s">
        <v>538</v>
      </c>
      <c r="D364" s="73">
        <v>41</v>
      </c>
      <c r="E364" s="76">
        <v>0</v>
      </c>
      <c r="F364" s="76">
        <v>1.5</v>
      </c>
      <c r="G364" s="77">
        <v>0</v>
      </c>
      <c r="H364" s="76">
        <v>0</v>
      </c>
      <c r="I364" s="77">
        <v>10</v>
      </c>
      <c r="J364" s="77">
        <v>10</v>
      </c>
      <c r="K364" s="77">
        <v>10</v>
      </c>
      <c r="L364" s="246"/>
    </row>
    <row r="365" spans="1:12" ht="17.25" thickTop="1" thickBot="1" x14ac:dyDescent="0.3">
      <c r="A365" s="25"/>
      <c r="B365" s="39"/>
      <c r="C365" s="24" t="s">
        <v>116</v>
      </c>
      <c r="D365" s="39">
        <v>41</v>
      </c>
      <c r="E365" s="68">
        <v>111.1</v>
      </c>
      <c r="F365" s="68">
        <v>194.33</v>
      </c>
      <c r="G365" s="69">
        <v>200</v>
      </c>
      <c r="H365" s="68">
        <v>350</v>
      </c>
      <c r="I365" s="69">
        <v>300</v>
      </c>
      <c r="J365" s="69">
        <v>300</v>
      </c>
      <c r="K365" s="69">
        <v>300</v>
      </c>
    </row>
    <row r="366" spans="1:12" ht="17.25" thickTop="1" thickBot="1" x14ac:dyDescent="0.3">
      <c r="A366" s="25"/>
      <c r="B366" s="39"/>
      <c r="C366" s="24" t="s">
        <v>117</v>
      </c>
      <c r="D366" s="39">
        <v>41</v>
      </c>
      <c r="E366" s="68">
        <v>6.3</v>
      </c>
      <c r="F366" s="68">
        <v>10.91</v>
      </c>
      <c r="G366" s="69">
        <v>50</v>
      </c>
      <c r="H366" s="68">
        <v>50</v>
      </c>
      <c r="I366" s="69">
        <v>50</v>
      </c>
      <c r="J366" s="69">
        <v>50</v>
      </c>
      <c r="K366" s="69">
        <v>50</v>
      </c>
    </row>
    <row r="367" spans="1:12" ht="17.25" thickTop="1" thickBot="1" x14ac:dyDescent="0.3">
      <c r="A367" s="25"/>
      <c r="B367" s="39"/>
      <c r="C367" s="24" t="s">
        <v>118</v>
      </c>
      <c r="D367" s="39">
        <v>41</v>
      </c>
      <c r="E367" s="68">
        <v>0</v>
      </c>
      <c r="F367" s="68">
        <v>11.8</v>
      </c>
      <c r="G367" s="69">
        <v>0</v>
      </c>
      <c r="H367" s="68">
        <v>50</v>
      </c>
      <c r="I367" s="69">
        <v>50</v>
      </c>
      <c r="J367" s="69">
        <v>50</v>
      </c>
      <c r="K367" s="69">
        <v>50</v>
      </c>
    </row>
    <row r="368" spans="1:12" ht="17.25" thickTop="1" thickBot="1" x14ac:dyDescent="0.3">
      <c r="A368" s="25"/>
      <c r="B368" s="39"/>
      <c r="C368" s="24" t="s">
        <v>120</v>
      </c>
      <c r="D368" s="39">
        <v>41</v>
      </c>
      <c r="E368" s="68">
        <v>37.700000000000003</v>
      </c>
      <c r="F368" s="68">
        <v>65.7</v>
      </c>
      <c r="G368" s="69">
        <v>100</v>
      </c>
      <c r="H368" s="68">
        <v>100</v>
      </c>
      <c r="I368" s="69">
        <v>100</v>
      </c>
      <c r="J368" s="69">
        <v>100</v>
      </c>
      <c r="K368" s="69">
        <v>100</v>
      </c>
    </row>
    <row r="369" spans="1:12" ht="17.25" thickTop="1" thickBot="1" x14ac:dyDescent="0.3">
      <c r="A369" s="54"/>
      <c r="B369" s="54"/>
      <c r="C369" s="55" t="s">
        <v>137</v>
      </c>
      <c r="D369" s="54">
        <v>41</v>
      </c>
      <c r="E369" s="56">
        <v>0</v>
      </c>
      <c r="F369" s="56">
        <v>15.15</v>
      </c>
      <c r="G369" s="57">
        <v>470</v>
      </c>
      <c r="H369" s="56">
        <v>470</v>
      </c>
      <c r="I369" s="57">
        <v>500</v>
      </c>
      <c r="J369" s="57">
        <v>500</v>
      </c>
      <c r="K369" s="57">
        <v>500</v>
      </c>
      <c r="L369" s="4"/>
    </row>
    <row r="370" spans="1:12" ht="17.25" thickTop="1" thickBot="1" x14ac:dyDescent="0.3">
      <c r="A370" s="25"/>
      <c r="B370" s="39"/>
      <c r="C370" s="19" t="s">
        <v>141</v>
      </c>
      <c r="D370" s="39">
        <v>41</v>
      </c>
      <c r="E370" s="71">
        <v>0</v>
      </c>
      <c r="F370" s="71">
        <v>0</v>
      </c>
      <c r="G370" s="72">
        <v>200</v>
      </c>
      <c r="H370" s="71">
        <v>200</v>
      </c>
      <c r="I370" s="72">
        <v>200</v>
      </c>
      <c r="J370" s="72">
        <v>200</v>
      </c>
      <c r="K370" s="72">
        <v>200</v>
      </c>
      <c r="L370" s="70"/>
    </row>
    <row r="371" spans="1:12" ht="17.25" thickTop="1" thickBot="1" x14ac:dyDescent="0.3">
      <c r="A371" s="20"/>
      <c r="B371" s="39"/>
      <c r="C371" s="19" t="s">
        <v>142</v>
      </c>
      <c r="D371" s="39">
        <v>41</v>
      </c>
      <c r="E371" s="71">
        <v>0</v>
      </c>
      <c r="F371" s="71">
        <v>15.15</v>
      </c>
      <c r="G371" s="72">
        <v>270</v>
      </c>
      <c r="H371" s="71">
        <v>270</v>
      </c>
      <c r="I371" s="72">
        <v>250</v>
      </c>
      <c r="J371" s="72">
        <v>250</v>
      </c>
      <c r="K371" s="72">
        <v>250</v>
      </c>
      <c r="L371" s="4"/>
    </row>
    <row r="372" spans="1:12" ht="17.25" thickTop="1" thickBot="1" x14ac:dyDescent="0.3">
      <c r="A372" s="25"/>
      <c r="B372" s="108"/>
      <c r="C372" s="24" t="s">
        <v>148</v>
      </c>
      <c r="D372" s="39">
        <v>41</v>
      </c>
      <c r="E372" s="68">
        <v>0</v>
      </c>
      <c r="F372" s="68">
        <v>0</v>
      </c>
      <c r="G372" s="69">
        <v>200</v>
      </c>
      <c r="H372" s="68">
        <v>200</v>
      </c>
      <c r="I372" s="69">
        <v>200</v>
      </c>
      <c r="J372" s="69">
        <v>200</v>
      </c>
      <c r="K372" s="69">
        <v>200</v>
      </c>
      <c r="L372" s="70"/>
    </row>
    <row r="373" spans="1:12" ht="17.25" thickTop="1" thickBot="1" x14ac:dyDescent="0.3">
      <c r="A373" s="25"/>
      <c r="B373" s="39"/>
      <c r="C373" s="24" t="s">
        <v>264</v>
      </c>
      <c r="D373" s="39">
        <v>41</v>
      </c>
      <c r="E373" s="68">
        <v>0</v>
      </c>
      <c r="F373" s="68">
        <v>15.15</v>
      </c>
      <c r="G373" s="69">
        <v>50</v>
      </c>
      <c r="H373" s="68">
        <v>50</v>
      </c>
      <c r="I373" s="69">
        <v>50</v>
      </c>
      <c r="J373" s="69">
        <v>50</v>
      </c>
      <c r="K373" s="69">
        <v>50</v>
      </c>
    </row>
    <row r="374" spans="1:12" ht="17.25" thickTop="1" thickBot="1" x14ac:dyDescent="0.3">
      <c r="A374" s="25"/>
      <c r="B374" s="39"/>
      <c r="C374" s="24" t="s">
        <v>255</v>
      </c>
      <c r="D374" s="39">
        <v>41</v>
      </c>
      <c r="E374" s="68">
        <v>0</v>
      </c>
      <c r="F374" s="68">
        <v>0</v>
      </c>
      <c r="G374" s="69">
        <v>20</v>
      </c>
      <c r="H374" s="68">
        <v>20</v>
      </c>
      <c r="I374" s="69">
        <v>0</v>
      </c>
      <c r="J374" s="69">
        <v>0</v>
      </c>
      <c r="K374" s="69">
        <v>0</v>
      </c>
    </row>
    <row r="375" spans="1:12" s="166" customFormat="1" ht="17.25" thickTop="1" thickBot="1" x14ac:dyDescent="0.3">
      <c r="A375" s="20"/>
      <c r="B375" s="39"/>
      <c r="C375" s="19" t="s">
        <v>256</v>
      </c>
      <c r="D375" s="39">
        <v>41</v>
      </c>
      <c r="E375" s="71">
        <v>0</v>
      </c>
      <c r="F375" s="71">
        <v>0</v>
      </c>
      <c r="G375" s="72">
        <v>0</v>
      </c>
      <c r="H375" s="71">
        <v>0</v>
      </c>
      <c r="I375" s="72">
        <v>50</v>
      </c>
      <c r="J375" s="72">
        <v>50</v>
      </c>
      <c r="K375" s="72">
        <v>50</v>
      </c>
    </row>
    <row r="376" spans="1:12" ht="17.25" thickTop="1" thickBot="1" x14ac:dyDescent="0.3">
      <c r="A376" s="54"/>
      <c r="B376" s="54"/>
      <c r="C376" s="55" t="s">
        <v>155</v>
      </c>
      <c r="D376" s="54">
        <v>41</v>
      </c>
      <c r="E376" s="56">
        <v>179.97</v>
      </c>
      <c r="F376" s="56">
        <v>770.05</v>
      </c>
      <c r="G376" s="57">
        <v>700</v>
      </c>
      <c r="H376" s="56">
        <v>700</v>
      </c>
      <c r="I376" s="57">
        <v>800</v>
      </c>
      <c r="J376" s="57">
        <v>800</v>
      </c>
      <c r="K376" s="57">
        <v>800</v>
      </c>
      <c r="L376" s="4"/>
    </row>
    <row r="377" spans="1:12" ht="17.25" thickTop="1" thickBot="1" x14ac:dyDescent="0.3">
      <c r="A377" s="41"/>
      <c r="B377" s="39"/>
      <c r="C377" s="24" t="s">
        <v>260</v>
      </c>
      <c r="D377" s="39">
        <v>41</v>
      </c>
      <c r="E377" s="68">
        <v>179.97</v>
      </c>
      <c r="F377" s="68">
        <v>770.05</v>
      </c>
      <c r="G377" s="69">
        <v>700</v>
      </c>
      <c r="H377" s="68">
        <v>700</v>
      </c>
      <c r="I377" s="69">
        <v>800</v>
      </c>
      <c r="J377" s="69">
        <v>800</v>
      </c>
      <c r="K377" s="69">
        <v>800</v>
      </c>
    </row>
    <row r="378" spans="1:12" ht="17.25" thickTop="1" thickBot="1" x14ac:dyDescent="0.3">
      <c r="A378" s="95"/>
      <c r="B378" s="117"/>
      <c r="C378" s="121" t="s">
        <v>257</v>
      </c>
      <c r="D378" s="117">
        <v>41</v>
      </c>
      <c r="E378" s="56">
        <v>0</v>
      </c>
      <c r="F378" s="56">
        <v>119.35</v>
      </c>
      <c r="G378" s="57">
        <v>0</v>
      </c>
      <c r="H378" s="56">
        <v>0</v>
      </c>
      <c r="I378" s="57">
        <v>50</v>
      </c>
      <c r="J378" s="57">
        <v>50</v>
      </c>
      <c r="K378" s="57">
        <v>50</v>
      </c>
    </row>
    <row r="379" spans="1:12" ht="17.25" thickTop="1" thickBot="1" x14ac:dyDescent="0.3">
      <c r="A379" s="41"/>
      <c r="B379" s="39"/>
      <c r="C379" s="24" t="s">
        <v>162</v>
      </c>
      <c r="D379" s="39">
        <v>41</v>
      </c>
      <c r="E379" s="68">
        <v>0</v>
      </c>
      <c r="F379" s="68">
        <v>119.35</v>
      </c>
      <c r="G379" s="69">
        <v>0</v>
      </c>
      <c r="H379" s="68">
        <v>0</v>
      </c>
      <c r="I379" s="69">
        <v>50</v>
      </c>
      <c r="J379" s="69">
        <v>50</v>
      </c>
      <c r="K379" s="69">
        <v>50</v>
      </c>
    </row>
    <row r="380" spans="1:12" ht="17.25" thickTop="1" thickBot="1" x14ac:dyDescent="0.3">
      <c r="A380" s="54"/>
      <c r="B380" s="54"/>
      <c r="C380" s="55" t="s">
        <v>164</v>
      </c>
      <c r="D380" s="54">
        <v>41</v>
      </c>
      <c r="E380" s="56">
        <f t="shared" ref="E380:K380" si="2">E381+E388+E398+E399</f>
        <v>4855.09</v>
      </c>
      <c r="F380" s="56">
        <f t="shared" si="2"/>
        <v>5296.88</v>
      </c>
      <c r="G380" s="56">
        <f t="shared" si="2"/>
        <v>6630</v>
      </c>
      <c r="H380" s="56">
        <f t="shared" si="2"/>
        <v>8280</v>
      </c>
      <c r="I380" s="56">
        <f t="shared" si="2"/>
        <v>8200</v>
      </c>
      <c r="J380" s="56">
        <f t="shared" si="2"/>
        <v>8200</v>
      </c>
      <c r="K380" s="56">
        <f t="shared" si="2"/>
        <v>8200</v>
      </c>
      <c r="L380" s="4"/>
    </row>
    <row r="381" spans="1:12" ht="17.25" thickTop="1" thickBot="1" x14ac:dyDescent="0.3">
      <c r="A381" s="25"/>
      <c r="B381" s="39"/>
      <c r="C381" s="19" t="s">
        <v>170</v>
      </c>
      <c r="D381" s="41">
        <v>45.131999999999998</v>
      </c>
      <c r="E381" s="71">
        <f>E383+E384+E385+E386+E387</f>
        <v>361.14</v>
      </c>
      <c r="F381" s="71">
        <v>406.24</v>
      </c>
      <c r="G381" s="72">
        <v>530</v>
      </c>
      <c r="H381" s="71">
        <v>530</v>
      </c>
      <c r="I381" s="72">
        <v>250</v>
      </c>
      <c r="J381" s="72">
        <v>250</v>
      </c>
      <c r="K381" s="72">
        <v>250</v>
      </c>
    </row>
    <row r="382" spans="1:12" ht="17.25" thickTop="1" thickBot="1" x14ac:dyDescent="0.3">
      <c r="A382" s="25"/>
      <c r="B382" s="108"/>
      <c r="C382" s="24" t="s">
        <v>265</v>
      </c>
      <c r="D382" s="41">
        <v>132</v>
      </c>
      <c r="E382" s="68">
        <v>0</v>
      </c>
      <c r="F382" s="68">
        <v>0</v>
      </c>
      <c r="G382" s="69">
        <v>130</v>
      </c>
      <c r="H382" s="68">
        <v>130</v>
      </c>
      <c r="I382" s="69">
        <v>0</v>
      </c>
      <c r="J382" s="69">
        <v>0</v>
      </c>
      <c r="K382" s="69">
        <v>0</v>
      </c>
      <c r="L382" s="70"/>
    </row>
    <row r="383" spans="1:12" ht="17.25" thickTop="1" thickBot="1" x14ac:dyDescent="0.3">
      <c r="A383" s="25"/>
      <c r="B383" s="108"/>
      <c r="C383" s="24" t="s">
        <v>403</v>
      </c>
      <c r="D383" s="41">
        <v>45</v>
      </c>
      <c r="E383" s="68">
        <v>29.74</v>
      </c>
      <c r="F383" s="68">
        <v>406.24</v>
      </c>
      <c r="G383" s="69">
        <v>400</v>
      </c>
      <c r="H383" s="68">
        <v>400</v>
      </c>
      <c r="I383" s="69">
        <v>250</v>
      </c>
      <c r="J383" s="69">
        <v>250</v>
      </c>
      <c r="K383" s="69">
        <v>250</v>
      </c>
      <c r="L383" s="70"/>
    </row>
    <row r="384" spans="1:12" ht="17.25" thickTop="1" thickBot="1" x14ac:dyDescent="0.3">
      <c r="A384" s="25"/>
      <c r="B384" s="108"/>
      <c r="C384" s="24" t="s">
        <v>448</v>
      </c>
      <c r="D384" s="41">
        <v>132</v>
      </c>
      <c r="E384" s="68">
        <v>12.54</v>
      </c>
      <c r="F384" s="68">
        <v>0</v>
      </c>
      <c r="G384" s="69">
        <v>0</v>
      </c>
      <c r="H384" s="68">
        <v>0</v>
      </c>
      <c r="I384" s="69">
        <v>0</v>
      </c>
      <c r="J384" s="69">
        <v>0</v>
      </c>
      <c r="K384" s="69">
        <v>0</v>
      </c>
      <c r="L384" s="70"/>
    </row>
    <row r="385" spans="1:12" ht="17.25" thickTop="1" thickBot="1" x14ac:dyDescent="0.3">
      <c r="A385" s="25"/>
      <c r="B385" s="108"/>
      <c r="C385" s="24" t="s">
        <v>448</v>
      </c>
      <c r="D385" s="41">
        <v>45</v>
      </c>
      <c r="E385" s="68">
        <v>58.86</v>
      </c>
      <c r="F385" s="68">
        <v>0</v>
      </c>
      <c r="G385" s="69">
        <v>0</v>
      </c>
      <c r="H385" s="68">
        <v>0</v>
      </c>
      <c r="I385" s="69">
        <v>0</v>
      </c>
      <c r="J385" s="69">
        <v>0</v>
      </c>
      <c r="K385" s="69">
        <v>0</v>
      </c>
      <c r="L385" s="70"/>
    </row>
    <row r="386" spans="1:12" ht="17.25" thickTop="1" thickBot="1" x14ac:dyDescent="0.3">
      <c r="A386" s="25"/>
      <c r="B386" s="108"/>
      <c r="C386" s="24" t="s">
        <v>268</v>
      </c>
      <c r="D386" s="41">
        <v>45</v>
      </c>
      <c r="E386" s="68">
        <v>180</v>
      </c>
      <c r="F386" s="68">
        <v>0</v>
      </c>
      <c r="G386" s="69">
        <v>0</v>
      </c>
      <c r="H386" s="68">
        <v>0</v>
      </c>
      <c r="I386" s="69">
        <v>0</v>
      </c>
      <c r="J386" s="69">
        <v>0</v>
      </c>
      <c r="K386" s="69">
        <v>0</v>
      </c>
      <c r="L386" s="70"/>
    </row>
    <row r="387" spans="1:12" ht="17.25" thickTop="1" thickBot="1" x14ac:dyDescent="0.3">
      <c r="A387" s="25"/>
      <c r="B387" s="108"/>
      <c r="C387" s="24" t="s">
        <v>449</v>
      </c>
      <c r="D387" s="41">
        <v>45</v>
      </c>
      <c r="E387" s="68">
        <v>80</v>
      </c>
      <c r="F387" s="68">
        <v>0</v>
      </c>
      <c r="G387" s="69">
        <v>0</v>
      </c>
      <c r="H387" s="68">
        <v>0</v>
      </c>
      <c r="I387" s="69">
        <v>0</v>
      </c>
      <c r="J387" s="69">
        <v>0</v>
      </c>
      <c r="K387" s="69">
        <v>0</v>
      </c>
      <c r="L387" s="70"/>
    </row>
    <row r="388" spans="1:12" ht="17.25" thickTop="1" thickBot="1" x14ac:dyDescent="0.3">
      <c r="A388" s="20"/>
      <c r="B388" s="39"/>
      <c r="C388" s="19" t="s">
        <v>170</v>
      </c>
      <c r="D388" s="39">
        <v>41</v>
      </c>
      <c r="E388" s="71">
        <f>E390+E392</f>
        <v>1820.23</v>
      </c>
      <c r="F388" s="71">
        <v>1783.66</v>
      </c>
      <c r="G388" s="72">
        <v>3250</v>
      </c>
      <c r="H388" s="72">
        <v>3250</v>
      </c>
      <c r="I388" s="72">
        <v>3250</v>
      </c>
      <c r="J388" s="72">
        <v>3250</v>
      </c>
      <c r="K388" s="72">
        <v>3250</v>
      </c>
      <c r="L388" s="4"/>
    </row>
    <row r="389" spans="1:12" ht="17.25" thickTop="1" thickBot="1" x14ac:dyDescent="0.3">
      <c r="A389" s="25"/>
      <c r="B389" s="39"/>
      <c r="C389" s="24" t="s">
        <v>266</v>
      </c>
      <c r="D389" s="39">
        <v>41</v>
      </c>
      <c r="E389" s="68">
        <v>0</v>
      </c>
      <c r="F389" s="68">
        <v>0</v>
      </c>
      <c r="G389" s="69">
        <v>0</v>
      </c>
      <c r="H389" s="68">
        <v>0</v>
      </c>
      <c r="I389" s="69">
        <v>0</v>
      </c>
      <c r="J389" s="69">
        <v>0</v>
      </c>
      <c r="K389" s="69">
        <v>0</v>
      </c>
    </row>
    <row r="390" spans="1:12" ht="17.25" thickTop="1" thickBot="1" x14ac:dyDescent="0.3">
      <c r="A390" s="25"/>
      <c r="B390" s="39"/>
      <c r="C390" s="24" t="s">
        <v>265</v>
      </c>
      <c r="D390" s="39">
        <v>41</v>
      </c>
      <c r="E390" s="68">
        <v>1760.23</v>
      </c>
      <c r="F390" s="68">
        <v>1463.66</v>
      </c>
      <c r="G390" s="69">
        <v>2500</v>
      </c>
      <c r="H390" s="68">
        <v>2500</v>
      </c>
      <c r="I390" s="69">
        <v>2500</v>
      </c>
      <c r="J390" s="69">
        <v>2500</v>
      </c>
      <c r="K390" s="69">
        <v>2500</v>
      </c>
    </row>
    <row r="391" spans="1:12" ht="17.25" thickTop="1" thickBot="1" x14ac:dyDescent="0.3">
      <c r="A391" s="25"/>
      <c r="B391" s="39"/>
      <c r="C391" s="24" t="s">
        <v>267</v>
      </c>
      <c r="D391" s="39">
        <v>41</v>
      </c>
      <c r="E391" s="68">
        <v>0</v>
      </c>
      <c r="F391" s="68">
        <v>0</v>
      </c>
      <c r="G391" s="69">
        <v>100</v>
      </c>
      <c r="H391" s="68">
        <v>100</v>
      </c>
      <c r="I391" s="69">
        <v>100</v>
      </c>
      <c r="J391" s="69">
        <v>100</v>
      </c>
      <c r="K391" s="69">
        <v>100</v>
      </c>
    </row>
    <row r="392" spans="1:12" ht="17.25" thickTop="1" thickBot="1" x14ac:dyDescent="0.3">
      <c r="A392" s="25"/>
      <c r="B392" s="39"/>
      <c r="C392" s="24" t="s">
        <v>268</v>
      </c>
      <c r="D392" s="39">
        <v>41</v>
      </c>
      <c r="E392" s="68">
        <v>60</v>
      </c>
      <c r="F392" s="68">
        <v>240</v>
      </c>
      <c r="G392" s="69">
        <v>200</v>
      </c>
      <c r="H392" s="68">
        <v>200</v>
      </c>
      <c r="I392" s="69">
        <v>200</v>
      </c>
      <c r="J392" s="69">
        <v>200</v>
      </c>
      <c r="K392" s="69">
        <v>200</v>
      </c>
    </row>
    <row r="393" spans="1:12" ht="17.25" thickTop="1" thickBot="1" x14ac:dyDescent="0.3">
      <c r="A393" s="25"/>
      <c r="B393" s="39"/>
      <c r="C393" s="24" t="s">
        <v>269</v>
      </c>
      <c r="D393" s="39">
        <v>41</v>
      </c>
      <c r="E393" s="68">
        <v>0</v>
      </c>
      <c r="F393" s="68">
        <v>0</v>
      </c>
      <c r="G393" s="69">
        <v>100</v>
      </c>
      <c r="H393" s="68">
        <v>100</v>
      </c>
      <c r="I393" s="69">
        <v>100</v>
      </c>
      <c r="J393" s="69">
        <v>100</v>
      </c>
      <c r="K393" s="69">
        <v>100</v>
      </c>
    </row>
    <row r="394" spans="1:12" ht="17.25" thickTop="1" thickBot="1" x14ac:dyDescent="0.3">
      <c r="A394" s="25"/>
      <c r="B394" s="39"/>
      <c r="C394" s="24" t="s">
        <v>270</v>
      </c>
      <c r="D394" s="39">
        <v>41</v>
      </c>
      <c r="E394" s="68">
        <v>0</v>
      </c>
      <c r="F394" s="68">
        <v>0</v>
      </c>
      <c r="G394" s="69">
        <v>100</v>
      </c>
      <c r="H394" s="68">
        <v>100</v>
      </c>
      <c r="I394" s="69">
        <v>100</v>
      </c>
      <c r="J394" s="69">
        <v>100</v>
      </c>
      <c r="K394" s="69">
        <v>100</v>
      </c>
    </row>
    <row r="395" spans="1:12" ht="17.25" thickTop="1" thickBot="1" x14ac:dyDescent="0.3">
      <c r="A395" s="25"/>
      <c r="B395" s="39"/>
      <c r="C395" s="24" t="s">
        <v>271</v>
      </c>
      <c r="D395" s="39">
        <v>41</v>
      </c>
      <c r="E395" s="68">
        <v>0</v>
      </c>
      <c r="F395" s="68">
        <v>0</v>
      </c>
      <c r="G395" s="69">
        <v>50</v>
      </c>
      <c r="H395" s="68">
        <v>50</v>
      </c>
      <c r="I395" s="69">
        <v>50</v>
      </c>
      <c r="J395" s="69">
        <v>50</v>
      </c>
      <c r="K395" s="69">
        <v>50</v>
      </c>
    </row>
    <row r="396" spans="1:12" ht="17.25" thickTop="1" thickBot="1" x14ac:dyDescent="0.3">
      <c r="A396" s="25"/>
      <c r="B396" s="39"/>
      <c r="C396" s="24" t="s">
        <v>171</v>
      </c>
      <c r="D396" s="39">
        <v>41</v>
      </c>
      <c r="E396" s="68">
        <v>0</v>
      </c>
      <c r="F396" s="68">
        <v>0</v>
      </c>
      <c r="G396" s="69">
        <v>100</v>
      </c>
      <c r="H396" s="68">
        <v>100</v>
      </c>
      <c r="I396" s="69">
        <v>100</v>
      </c>
      <c r="J396" s="69">
        <v>100</v>
      </c>
      <c r="K396" s="69">
        <v>100</v>
      </c>
    </row>
    <row r="397" spans="1:12" ht="17.25" thickTop="1" thickBot="1" x14ac:dyDescent="0.3">
      <c r="A397" s="25"/>
      <c r="B397" s="39"/>
      <c r="C397" s="24" t="s">
        <v>416</v>
      </c>
      <c r="D397" s="39">
        <v>41</v>
      </c>
      <c r="E397" s="68">
        <v>0</v>
      </c>
      <c r="F397" s="68">
        <v>80</v>
      </c>
      <c r="G397" s="69">
        <v>100</v>
      </c>
      <c r="H397" s="68">
        <v>100</v>
      </c>
      <c r="I397" s="69">
        <v>100</v>
      </c>
      <c r="J397" s="69">
        <v>100</v>
      </c>
      <c r="K397" s="69">
        <v>100</v>
      </c>
    </row>
    <row r="398" spans="1:12" s="166" customFormat="1" ht="17.25" thickTop="1" thickBot="1" x14ac:dyDescent="0.3">
      <c r="A398" s="20"/>
      <c r="B398" s="39"/>
      <c r="C398" s="19" t="s">
        <v>272</v>
      </c>
      <c r="D398" s="39">
        <v>41</v>
      </c>
      <c r="E398" s="71">
        <v>2051.7199999999998</v>
      </c>
      <c r="F398" s="71">
        <v>2286.98</v>
      </c>
      <c r="G398" s="72">
        <v>2000</v>
      </c>
      <c r="H398" s="71">
        <v>2500</v>
      </c>
      <c r="I398" s="72">
        <v>2700</v>
      </c>
      <c r="J398" s="72">
        <v>2700</v>
      </c>
      <c r="K398" s="72">
        <v>2700</v>
      </c>
    </row>
    <row r="399" spans="1:12" s="166" customFormat="1" ht="17.25" thickTop="1" thickBot="1" x14ac:dyDescent="0.3">
      <c r="A399" s="20"/>
      <c r="B399" s="39"/>
      <c r="C399" s="19" t="s">
        <v>189</v>
      </c>
      <c r="D399" s="39">
        <v>41</v>
      </c>
      <c r="E399" s="71">
        <v>622</v>
      </c>
      <c r="F399" s="71">
        <v>820</v>
      </c>
      <c r="G399" s="72">
        <v>850</v>
      </c>
      <c r="H399" s="71">
        <v>2000</v>
      </c>
      <c r="I399" s="72">
        <v>2000</v>
      </c>
      <c r="J399" s="72">
        <v>2000</v>
      </c>
      <c r="K399" s="72">
        <v>2000</v>
      </c>
    </row>
    <row r="400" spans="1:12" ht="17.25" thickTop="1" thickBot="1" x14ac:dyDescent="0.3">
      <c r="A400" s="50" t="s">
        <v>273</v>
      </c>
      <c r="B400" s="51"/>
      <c r="C400" s="256" t="s">
        <v>274</v>
      </c>
      <c r="D400" s="257"/>
      <c r="E400" s="52">
        <v>100</v>
      </c>
      <c r="F400" s="52">
        <v>50</v>
      </c>
      <c r="G400" s="53">
        <v>200</v>
      </c>
      <c r="H400" s="52">
        <v>200</v>
      </c>
      <c r="I400" s="53">
        <v>200</v>
      </c>
      <c r="J400" s="53">
        <v>200</v>
      </c>
      <c r="K400" s="53">
        <v>200</v>
      </c>
    </row>
    <row r="401" spans="1:12" ht="17.25" thickTop="1" thickBot="1" x14ac:dyDescent="0.3">
      <c r="A401" s="54"/>
      <c r="B401" s="54"/>
      <c r="C401" s="55" t="s">
        <v>164</v>
      </c>
      <c r="D401" s="54">
        <v>41</v>
      </c>
      <c r="E401" s="56">
        <v>100</v>
      </c>
      <c r="F401" s="56">
        <v>50</v>
      </c>
      <c r="G401" s="57">
        <v>200</v>
      </c>
      <c r="H401" s="56">
        <v>200</v>
      </c>
      <c r="I401" s="57">
        <v>200</v>
      </c>
      <c r="J401" s="57">
        <v>200</v>
      </c>
      <c r="K401" s="57">
        <v>200</v>
      </c>
    </row>
    <row r="402" spans="1:12" ht="17.25" thickTop="1" thickBot="1" x14ac:dyDescent="0.3">
      <c r="A402" s="20"/>
      <c r="B402" s="39"/>
      <c r="C402" s="19" t="s">
        <v>170</v>
      </c>
      <c r="D402" s="112">
        <v>41</v>
      </c>
      <c r="E402" s="71">
        <v>100</v>
      </c>
      <c r="F402" s="71">
        <v>50</v>
      </c>
      <c r="G402" s="72">
        <v>200</v>
      </c>
      <c r="H402" s="71">
        <v>200</v>
      </c>
      <c r="I402" s="72">
        <v>200</v>
      </c>
      <c r="J402" s="72">
        <v>200</v>
      </c>
      <c r="K402" s="72">
        <v>200</v>
      </c>
      <c r="L402" s="4"/>
    </row>
    <row r="403" spans="1:12" ht="17.25" thickTop="1" thickBot="1" x14ac:dyDescent="0.3">
      <c r="A403" s="25"/>
      <c r="B403" s="109"/>
      <c r="C403" s="110" t="s">
        <v>270</v>
      </c>
      <c r="D403" s="39">
        <v>41</v>
      </c>
      <c r="E403" s="68">
        <v>100</v>
      </c>
      <c r="F403" s="68">
        <v>50</v>
      </c>
      <c r="G403" s="69">
        <v>100</v>
      </c>
      <c r="H403" s="68">
        <v>100</v>
      </c>
      <c r="I403" s="69">
        <v>100</v>
      </c>
      <c r="J403" s="69">
        <v>100</v>
      </c>
      <c r="K403" s="69">
        <v>100</v>
      </c>
    </row>
    <row r="404" spans="1:12" ht="17.25" thickTop="1" thickBot="1" x14ac:dyDescent="0.3">
      <c r="A404" s="25"/>
      <c r="B404" s="109"/>
      <c r="C404" s="110" t="s">
        <v>171</v>
      </c>
      <c r="D404" s="39">
        <v>41</v>
      </c>
      <c r="E404" s="68">
        <v>0</v>
      </c>
      <c r="F404" s="68">
        <v>0</v>
      </c>
      <c r="G404" s="69">
        <v>100</v>
      </c>
      <c r="H404" s="68">
        <v>100</v>
      </c>
      <c r="I404" s="69">
        <v>100</v>
      </c>
      <c r="J404" s="69">
        <v>100</v>
      </c>
      <c r="K404" s="69">
        <v>100</v>
      </c>
    </row>
    <row r="405" spans="1:12" ht="17.25" thickTop="1" thickBot="1" x14ac:dyDescent="0.3">
      <c r="A405" s="50" t="s">
        <v>275</v>
      </c>
      <c r="B405" s="51"/>
      <c r="C405" s="256" t="s">
        <v>276</v>
      </c>
      <c r="D405" s="257"/>
      <c r="E405" s="52">
        <v>0</v>
      </c>
      <c r="F405" s="52">
        <f>F406+F410+F412+F414</f>
        <v>310.83</v>
      </c>
      <c r="G405" s="53">
        <v>710</v>
      </c>
      <c r="H405" s="53">
        <f>110+100+100+200</f>
        <v>510</v>
      </c>
      <c r="I405" s="53">
        <v>510</v>
      </c>
      <c r="J405" s="53">
        <v>510</v>
      </c>
      <c r="K405" s="53">
        <v>510</v>
      </c>
    </row>
    <row r="406" spans="1:12" ht="17.25" thickTop="1" thickBot="1" x14ac:dyDescent="0.3">
      <c r="A406" s="223"/>
      <c r="B406" s="224"/>
      <c r="C406" s="225" t="s">
        <v>106</v>
      </c>
      <c r="D406" s="223">
        <v>41</v>
      </c>
      <c r="E406" s="226">
        <v>0</v>
      </c>
      <c r="F406" s="226">
        <f>F407+F408+F409</f>
        <v>50.83</v>
      </c>
      <c r="G406" s="227">
        <v>110</v>
      </c>
      <c r="H406" s="226">
        <v>110</v>
      </c>
      <c r="I406" s="227">
        <v>110</v>
      </c>
      <c r="J406" s="227">
        <v>110</v>
      </c>
      <c r="K406" s="227">
        <v>110</v>
      </c>
    </row>
    <row r="407" spans="1:12" ht="17.25" thickTop="1" thickBot="1" x14ac:dyDescent="0.3">
      <c r="A407" s="218"/>
      <c r="B407" s="219"/>
      <c r="C407" s="220" t="s">
        <v>116</v>
      </c>
      <c r="D407" s="218">
        <v>41</v>
      </c>
      <c r="E407" s="221">
        <v>0</v>
      </c>
      <c r="F407" s="221">
        <v>36.4</v>
      </c>
      <c r="G407" s="222">
        <v>50</v>
      </c>
      <c r="H407" s="221">
        <v>50</v>
      </c>
      <c r="I407" s="222">
        <v>50</v>
      </c>
      <c r="J407" s="222">
        <v>50</v>
      </c>
      <c r="K407" s="222">
        <v>50</v>
      </c>
    </row>
    <row r="408" spans="1:12" ht="17.25" thickTop="1" thickBot="1" x14ac:dyDescent="0.3">
      <c r="A408" s="218"/>
      <c r="B408" s="219"/>
      <c r="C408" s="220" t="s">
        <v>117</v>
      </c>
      <c r="D408" s="218">
        <v>41</v>
      </c>
      <c r="E408" s="221">
        <v>0</v>
      </c>
      <c r="F408" s="221">
        <v>2.08</v>
      </c>
      <c r="G408" s="222">
        <v>10</v>
      </c>
      <c r="H408" s="221">
        <v>10</v>
      </c>
      <c r="I408" s="222">
        <v>10</v>
      </c>
      <c r="J408" s="222">
        <v>10</v>
      </c>
      <c r="K408" s="222">
        <v>10</v>
      </c>
    </row>
    <row r="409" spans="1:12" ht="17.25" thickTop="1" thickBot="1" x14ac:dyDescent="0.3">
      <c r="A409" s="218"/>
      <c r="B409" s="219"/>
      <c r="C409" s="220" t="s">
        <v>120</v>
      </c>
      <c r="D409" s="218">
        <v>41</v>
      </c>
      <c r="E409" s="221">
        <v>0</v>
      </c>
      <c r="F409" s="221">
        <v>12.35</v>
      </c>
      <c r="G409" s="222">
        <v>50</v>
      </c>
      <c r="H409" s="221">
        <v>50</v>
      </c>
      <c r="I409" s="222">
        <v>50</v>
      </c>
      <c r="J409" s="222">
        <v>50</v>
      </c>
      <c r="K409" s="222">
        <v>50</v>
      </c>
    </row>
    <row r="410" spans="1:12" ht="17.25" thickTop="1" thickBot="1" x14ac:dyDescent="0.3">
      <c r="A410" s="54"/>
      <c r="B410" s="54"/>
      <c r="C410" s="55" t="s">
        <v>137</v>
      </c>
      <c r="D410" s="54">
        <v>41</v>
      </c>
      <c r="E410" s="56">
        <v>0</v>
      </c>
      <c r="F410" s="56">
        <v>0</v>
      </c>
      <c r="G410" s="57">
        <v>100</v>
      </c>
      <c r="H410" s="56">
        <v>100</v>
      </c>
      <c r="I410" s="57">
        <v>100</v>
      </c>
      <c r="J410" s="57">
        <v>100</v>
      </c>
      <c r="K410" s="57">
        <v>100</v>
      </c>
    </row>
    <row r="411" spans="1:12" ht="17.25" thickTop="1" thickBot="1" x14ac:dyDescent="0.3">
      <c r="A411" s="41"/>
      <c r="B411" s="39"/>
      <c r="C411" s="24" t="s">
        <v>148</v>
      </c>
      <c r="D411" s="39">
        <v>41</v>
      </c>
      <c r="E411" s="68">
        <v>0</v>
      </c>
      <c r="F411" s="68">
        <v>0</v>
      </c>
      <c r="G411" s="69">
        <v>100</v>
      </c>
      <c r="H411" s="68">
        <v>100</v>
      </c>
      <c r="I411" s="69">
        <v>100</v>
      </c>
      <c r="J411" s="69">
        <v>100</v>
      </c>
      <c r="K411" s="69">
        <v>100</v>
      </c>
    </row>
    <row r="412" spans="1:12" ht="17.25" thickTop="1" thickBot="1" x14ac:dyDescent="0.3">
      <c r="A412" s="54"/>
      <c r="B412" s="54"/>
      <c r="C412" s="55" t="s">
        <v>257</v>
      </c>
      <c r="D412" s="54">
        <v>41</v>
      </c>
      <c r="E412" s="56">
        <v>0</v>
      </c>
      <c r="F412" s="56">
        <v>0</v>
      </c>
      <c r="G412" s="57">
        <v>100</v>
      </c>
      <c r="H412" s="56">
        <v>100</v>
      </c>
      <c r="I412" s="57">
        <v>100</v>
      </c>
      <c r="J412" s="57">
        <v>100</v>
      </c>
      <c r="K412" s="57">
        <v>100</v>
      </c>
    </row>
    <row r="413" spans="1:12" ht="17.25" thickTop="1" thickBot="1" x14ac:dyDescent="0.3">
      <c r="A413" s="79"/>
      <c r="B413" s="39"/>
      <c r="C413" s="24" t="s">
        <v>162</v>
      </c>
      <c r="D413" s="39">
        <v>41</v>
      </c>
      <c r="E413" s="68">
        <v>0</v>
      </c>
      <c r="F413" s="68">
        <v>0</v>
      </c>
      <c r="G413" s="69">
        <v>100</v>
      </c>
      <c r="H413" s="68">
        <v>100</v>
      </c>
      <c r="I413" s="69">
        <v>100</v>
      </c>
      <c r="J413" s="69">
        <v>100</v>
      </c>
      <c r="K413" s="69">
        <v>100</v>
      </c>
      <c r="L413" s="70"/>
    </row>
    <row r="414" spans="1:12" ht="17.25" thickTop="1" thickBot="1" x14ac:dyDescent="0.3">
      <c r="A414" s="54"/>
      <c r="B414" s="54"/>
      <c r="C414" s="55" t="s">
        <v>164</v>
      </c>
      <c r="D414" s="54">
        <v>41</v>
      </c>
      <c r="E414" s="56">
        <v>0</v>
      </c>
      <c r="F414" s="56">
        <v>260</v>
      </c>
      <c r="G414" s="57">
        <v>400</v>
      </c>
      <c r="H414" s="56">
        <v>200</v>
      </c>
      <c r="I414" s="57">
        <v>200</v>
      </c>
      <c r="J414" s="57">
        <v>200</v>
      </c>
      <c r="K414" s="57">
        <v>200</v>
      </c>
    </row>
    <row r="415" spans="1:12" ht="17.25" thickTop="1" thickBot="1" x14ac:dyDescent="0.3">
      <c r="A415" s="20"/>
      <c r="B415" s="39"/>
      <c r="C415" s="24" t="s">
        <v>277</v>
      </c>
      <c r="D415" s="39">
        <v>41</v>
      </c>
      <c r="E415" s="68">
        <v>0</v>
      </c>
      <c r="F415" s="68">
        <v>0</v>
      </c>
      <c r="G415" s="69">
        <v>100</v>
      </c>
      <c r="H415" s="68">
        <v>100</v>
      </c>
      <c r="I415" s="69">
        <v>100</v>
      </c>
      <c r="J415" s="69">
        <v>100</v>
      </c>
      <c r="K415" s="69">
        <v>100</v>
      </c>
      <c r="L415" s="4"/>
    </row>
    <row r="416" spans="1:12" ht="17.25" thickTop="1" thickBot="1" x14ac:dyDescent="0.3">
      <c r="A416" s="20"/>
      <c r="B416" s="109"/>
      <c r="C416" s="110" t="s">
        <v>189</v>
      </c>
      <c r="D416" s="39">
        <v>41</v>
      </c>
      <c r="E416" s="68">
        <v>0</v>
      </c>
      <c r="F416" s="68">
        <v>260</v>
      </c>
      <c r="G416" s="69">
        <v>300</v>
      </c>
      <c r="H416" s="68">
        <v>100</v>
      </c>
      <c r="I416" s="69">
        <v>100</v>
      </c>
      <c r="J416" s="69">
        <v>100</v>
      </c>
      <c r="K416" s="69">
        <v>100</v>
      </c>
      <c r="L416" s="4"/>
    </row>
    <row r="417" spans="1:12" ht="17.25" thickTop="1" thickBot="1" x14ac:dyDescent="0.3">
      <c r="A417" s="50" t="s">
        <v>278</v>
      </c>
      <c r="B417" s="51"/>
      <c r="C417" s="256" t="s">
        <v>279</v>
      </c>
      <c r="D417" s="258"/>
      <c r="E417" s="52">
        <v>451.44</v>
      </c>
      <c r="F417" s="52">
        <v>34.31</v>
      </c>
      <c r="G417" s="53">
        <v>605</v>
      </c>
      <c r="H417" s="53">
        <f>155+50+200</f>
        <v>405</v>
      </c>
      <c r="I417" s="53">
        <v>410</v>
      </c>
      <c r="J417" s="53">
        <v>410</v>
      </c>
      <c r="K417" s="53">
        <v>410</v>
      </c>
    </row>
    <row r="418" spans="1:12" ht="17.25" thickTop="1" thickBot="1" x14ac:dyDescent="0.3">
      <c r="A418" s="54"/>
      <c r="B418" s="54"/>
      <c r="C418" s="55" t="s">
        <v>137</v>
      </c>
      <c r="D418" s="54"/>
      <c r="E418" s="56">
        <v>31.44</v>
      </c>
      <c r="F418" s="56">
        <v>34.31</v>
      </c>
      <c r="G418" s="57">
        <v>155</v>
      </c>
      <c r="H418" s="56">
        <v>155</v>
      </c>
      <c r="I418" s="57">
        <v>160</v>
      </c>
      <c r="J418" s="57">
        <v>160</v>
      </c>
      <c r="K418" s="57">
        <v>160</v>
      </c>
    </row>
    <row r="419" spans="1:12" ht="17.25" thickTop="1" thickBot="1" x14ac:dyDescent="0.3">
      <c r="A419" s="20"/>
      <c r="B419" s="39"/>
      <c r="C419" s="19" t="s">
        <v>142</v>
      </c>
      <c r="D419" s="41">
        <v>111</v>
      </c>
      <c r="E419" s="71">
        <v>31.44</v>
      </c>
      <c r="F419" s="71">
        <v>34.31</v>
      </c>
      <c r="G419" s="72">
        <v>155</v>
      </c>
      <c r="H419" s="72">
        <v>155</v>
      </c>
      <c r="I419" s="72">
        <v>160</v>
      </c>
      <c r="J419" s="72">
        <v>160</v>
      </c>
      <c r="K419" s="72">
        <v>160</v>
      </c>
      <c r="L419" s="4"/>
    </row>
    <row r="420" spans="1:12" s="70" customFormat="1" ht="17.25" thickTop="1" thickBot="1" x14ac:dyDescent="0.3">
      <c r="A420" s="25"/>
      <c r="B420" s="122"/>
      <c r="C420" s="110" t="s">
        <v>143</v>
      </c>
      <c r="D420" s="41">
        <v>111</v>
      </c>
      <c r="E420" s="68">
        <v>0</v>
      </c>
      <c r="F420" s="68">
        <v>34.31</v>
      </c>
      <c r="G420" s="69">
        <v>20</v>
      </c>
      <c r="H420" s="68">
        <v>20</v>
      </c>
      <c r="I420" s="69">
        <v>20</v>
      </c>
      <c r="J420" s="69">
        <v>20</v>
      </c>
      <c r="K420" s="69">
        <v>20</v>
      </c>
      <c r="L420" s="123"/>
    </row>
    <row r="421" spans="1:12" ht="17.25" thickTop="1" thickBot="1" x14ac:dyDescent="0.3">
      <c r="A421" s="25"/>
      <c r="B421" s="109"/>
      <c r="C421" s="110" t="s">
        <v>145</v>
      </c>
      <c r="D421" s="41">
        <v>111</v>
      </c>
      <c r="E421" s="68">
        <v>0</v>
      </c>
      <c r="F421" s="68">
        <v>0</v>
      </c>
      <c r="G421" s="69">
        <v>15</v>
      </c>
      <c r="H421" s="68">
        <v>15</v>
      </c>
      <c r="I421" s="69">
        <v>0</v>
      </c>
      <c r="J421" s="69">
        <v>0</v>
      </c>
      <c r="K421" s="69">
        <v>0</v>
      </c>
    </row>
    <row r="422" spans="1:12" ht="17.25" thickTop="1" thickBot="1" x14ac:dyDescent="0.3">
      <c r="A422" s="25"/>
      <c r="B422" s="109"/>
      <c r="C422" s="110" t="s">
        <v>146</v>
      </c>
      <c r="D422" s="41">
        <v>111</v>
      </c>
      <c r="E422" s="68">
        <v>31.44</v>
      </c>
      <c r="F422" s="68">
        <v>0</v>
      </c>
      <c r="G422" s="69">
        <v>0</v>
      </c>
      <c r="H422" s="68">
        <v>0</v>
      </c>
      <c r="I422" s="69">
        <v>20</v>
      </c>
      <c r="J422" s="69">
        <v>20</v>
      </c>
      <c r="K422" s="69">
        <v>20</v>
      </c>
    </row>
    <row r="423" spans="1:12" ht="17.25" thickTop="1" thickBot="1" x14ac:dyDescent="0.3">
      <c r="A423" s="25"/>
      <c r="B423" s="109"/>
      <c r="C423" s="110" t="s">
        <v>143</v>
      </c>
      <c r="D423" s="39">
        <v>41</v>
      </c>
      <c r="E423" s="68">
        <v>0</v>
      </c>
      <c r="F423" s="68">
        <v>0</v>
      </c>
      <c r="G423" s="69">
        <v>50</v>
      </c>
      <c r="H423" s="68">
        <v>50</v>
      </c>
      <c r="I423" s="69">
        <v>50</v>
      </c>
      <c r="J423" s="69">
        <v>50</v>
      </c>
      <c r="K423" s="69">
        <v>50</v>
      </c>
    </row>
    <row r="424" spans="1:12" ht="17.25" thickTop="1" thickBot="1" x14ac:dyDescent="0.3">
      <c r="A424" s="25"/>
      <c r="B424" s="109"/>
      <c r="C424" s="110" t="s">
        <v>145</v>
      </c>
      <c r="D424" s="39">
        <v>41</v>
      </c>
      <c r="E424" s="68">
        <v>0</v>
      </c>
      <c r="F424" s="68">
        <v>0</v>
      </c>
      <c r="G424" s="69">
        <v>20</v>
      </c>
      <c r="H424" s="68">
        <v>20</v>
      </c>
      <c r="I424" s="69">
        <v>20</v>
      </c>
      <c r="J424" s="69">
        <v>20</v>
      </c>
      <c r="K424" s="69">
        <v>20</v>
      </c>
    </row>
    <row r="425" spans="1:12" ht="17.25" thickTop="1" thickBot="1" x14ac:dyDescent="0.3">
      <c r="A425" s="25"/>
      <c r="B425" s="109"/>
      <c r="C425" s="110" t="s">
        <v>148</v>
      </c>
      <c r="D425" s="39">
        <v>41</v>
      </c>
      <c r="E425" s="68">
        <v>0</v>
      </c>
      <c r="F425" s="68">
        <v>0</v>
      </c>
      <c r="G425" s="69">
        <v>50</v>
      </c>
      <c r="H425" s="68">
        <v>50</v>
      </c>
      <c r="I425" s="69">
        <v>50</v>
      </c>
      <c r="J425" s="69">
        <v>50</v>
      </c>
      <c r="K425" s="69">
        <v>50</v>
      </c>
    </row>
    <row r="426" spans="1:12" ht="17.25" thickTop="1" thickBot="1" x14ac:dyDescent="0.3">
      <c r="A426" s="54"/>
      <c r="B426" s="54"/>
      <c r="C426" s="55" t="s">
        <v>155</v>
      </c>
      <c r="D426" s="54"/>
      <c r="E426" s="56">
        <v>0</v>
      </c>
      <c r="F426" s="56">
        <v>0</v>
      </c>
      <c r="G426" s="57">
        <v>50</v>
      </c>
      <c r="H426" s="56">
        <v>50</v>
      </c>
      <c r="I426" s="57">
        <v>50</v>
      </c>
      <c r="J426" s="57">
        <v>50</v>
      </c>
      <c r="K426" s="57">
        <v>50</v>
      </c>
    </row>
    <row r="427" spans="1:12" ht="17.25" thickTop="1" thickBot="1" x14ac:dyDescent="0.3">
      <c r="A427" s="25"/>
      <c r="B427" s="109"/>
      <c r="C427" s="110" t="s">
        <v>260</v>
      </c>
      <c r="D427" s="251">
        <v>41</v>
      </c>
      <c r="E427" s="68">
        <v>0</v>
      </c>
      <c r="F427" s="68">
        <v>0</v>
      </c>
      <c r="G427" s="69">
        <v>50</v>
      </c>
      <c r="H427" s="68">
        <v>50</v>
      </c>
      <c r="I427" s="69">
        <v>50</v>
      </c>
      <c r="J427" s="69">
        <v>50</v>
      </c>
      <c r="K427" s="69">
        <v>50</v>
      </c>
    </row>
    <row r="428" spans="1:12" ht="17.25" thickTop="1" thickBot="1" x14ac:dyDescent="0.3">
      <c r="A428" s="54"/>
      <c r="B428" s="54"/>
      <c r="C428" s="55" t="s">
        <v>164</v>
      </c>
      <c r="D428" s="54">
        <v>41</v>
      </c>
      <c r="E428" s="56">
        <v>420</v>
      </c>
      <c r="F428" s="56">
        <v>0</v>
      </c>
      <c r="G428" s="57">
        <v>400</v>
      </c>
      <c r="H428" s="56">
        <v>200</v>
      </c>
      <c r="I428" s="57">
        <v>200</v>
      </c>
      <c r="J428" s="57">
        <v>200</v>
      </c>
      <c r="K428" s="57">
        <v>200</v>
      </c>
    </row>
    <row r="429" spans="1:12" ht="17.25" thickTop="1" thickBot="1" x14ac:dyDescent="0.3">
      <c r="A429" s="25"/>
      <c r="B429" s="39"/>
      <c r="C429" s="24" t="s">
        <v>266</v>
      </c>
      <c r="D429" s="112">
        <v>41</v>
      </c>
      <c r="E429" s="68">
        <v>0</v>
      </c>
      <c r="F429" s="68">
        <v>0</v>
      </c>
      <c r="G429" s="69">
        <v>50</v>
      </c>
      <c r="H429" s="68">
        <v>50</v>
      </c>
      <c r="I429" s="69">
        <v>50</v>
      </c>
      <c r="J429" s="69">
        <v>50</v>
      </c>
      <c r="K429" s="69">
        <v>50</v>
      </c>
      <c r="L429" s="70"/>
    </row>
    <row r="430" spans="1:12" ht="17.25" thickTop="1" thickBot="1" x14ac:dyDescent="0.3">
      <c r="A430" s="25"/>
      <c r="B430" s="109"/>
      <c r="C430" s="110" t="s">
        <v>265</v>
      </c>
      <c r="D430" s="39">
        <v>41</v>
      </c>
      <c r="E430" s="68">
        <v>0</v>
      </c>
      <c r="F430" s="68">
        <v>0</v>
      </c>
      <c r="G430" s="69">
        <v>50</v>
      </c>
      <c r="H430" s="68">
        <v>50</v>
      </c>
      <c r="I430" s="69">
        <v>50</v>
      </c>
      <c r="J430" s="69">
        <v>50</v>
      </c>
      <c r="K430" s="69">
        <v>50</v>
      </c>
    </row>
    <row r="431" spans="1:12" ht="17.25" thickTop="1" thickBot="1" x14ac:dyDescent="0.3">
      <c r="A431" s="25"/>
      <c r="B431" s="109"/>
      <c r="C431" s="110" t="s">
        <v>171</v>
      </c>
      <c r="D431" s="39">
        <v>41</v>
      </c>
      <c r="E431" s="68">
        <v>420</v>
      </c>
      <c r="F431" s="68">
        <v>0</v>
      </c>
      <c r="G431" s="69">
        <v>300</v>
      </c>
      <c r="H431" s="68">
        <v>100</v>
      </c>
      <c r="I431" s="69">
        <v>100</v>
      </c>
      <c r="J431" s="69">
        <v>100</v>
      </c>
      <c r="K431" s="69">
        <v>100</v>
      </c>
    </row>
    <row r="432" spans="1:12" ht="17.25" thickTop="1" thickBot="1" x14ac:dyDescent="0.3">
      <c r="A432" s="50" t="s">
        <v>280</v>
      </c>
      <c r="B432" s="51"/>
      <c r="C432" s="256" t="s">
        <v>281</v>
      </c>
      <c r="D432" s="257"/>
      <c r="E432" s="52">
        <v>0</v>
      </c>
      <c r="F432" s="52">
        <v>0</v>
      </c>
      <c r="G432" s="53">
        <v>50</v>
      </c>
      <c r="H432" s="52">
        <v>50</v>
      </c>
      <c r="I432" s="53">
        <v>50</v>
      </c>
      <c r="J432" s="53">
        <v>50</v>
      </c>
      <c r="K432" s="53">
        <v>50</v>
      </c>
    </row>
    <row r="433" spans="1:12" ht="17.25" thickTop="1" thickBot="1" x14ac:dyDescent="0.3">
      <c r="A433" s="54"/>
      <c r="B433" s="54"/>
      <c r="C433" s="55" t="s">
        <v>164</v>
      </c>
      <c r="D433" s="54">
        <v>41</v>
      </c>
      <c r="E433" s="56">
        <v>0</v>
      </c>
      <c r="F433" s="56">
        <v>0</v>
      </c>
      <c r="G433" s="57">
        <v>50</v>
      </c>
      <c r="H433" s="56">
        <v>50</v>
      </c>
      <c r="I433" s="57">
        <v>50</v>
      </c>
      <c r="J433" s="57">
        <v>50</v>
      </c>
      <c r="K433" s="57">
        <v>50</v>
      </c>
    </row>
    <row r="434" spans="1:12" ht="17.25" thickTop="1" thickBot="1" x14ac:dyDescent="0.3">
      <c r="A434" s="25"/>
      <c r="B434" s="39"/>
      <c r="C434" s="24" t="s">
        <v>178</v>
      </c>
      <c r="D434" s="39">
        <v>41</v>
      </c>
      <c r="E434" s="68">
        <v>0</v>
      </c>
      <c r="F434" s="68">
        <v>0</v>
      </c>
      <c r="G434" s="69">
        <v>50</v>
      </c>
      <c r="H434" s="68">
        <v>50</v>
      </c>
      <c r="I434" s="69">
        <v>50</v>
      </c>
      <c r="J434" s="69">
        <v>50</v>
      </c>
      <c r="K434" s="69">
        <v>50</v>
      </c>
    </row>
    <row r="435" spans="1:12" ht="17.25" thickTop="1" thickBot="1" x14ac:dyDescent="0.3">
      <c r="A435" s="50" t="s">
        <v>282</v>
      </c>
      <c r="B435" s="51"/>
      <c r="C435" s="256" t="s">
        <v>283</v>
      </c>
      <c r="D435" s="257"/>
      <c r="E435" s="52">
        <f t="shared" ref="E435:K435" si="3">E436+E443+E449+E452+E454</f>
        <v>2809.9900000000002</v>
      </c>
      <c r="F435" s="52">
        <f t="shared" si="3"/>
        <v>7040.17</v>
      </c>
      <c r="G435" s="52">
        <f t="shared" si="3"/>
        <v>6350</v>
      </c>
      <c r="H435" s="52">
        <f t="shared" si="3"/>
        <v>9750</v>
      </c>
      <c r="I435" s="52">
        <f t="shared" si="3"/>
        <v>9600</v>
      </c>
      <c r="J435" s="52">
        <f t="shared" si="3"/>
        <v>9600</v>
      </c>
      <c r="K435" s="52">
        <f t="shared" si="3"/>
        <v>9600</v>
      </c>
    </row>
    <row r="436" spans="1:12" ht="17.25" thickTop="1" thickBot="1" x14ac:dyDescent="0.3">
      <c r="A436" s="54"/>
      <c r="B436" s="54"/>
      <c r="C436" s="55" t="s">
        <v>106</v>
      </c>
      <c r="D436" s="54">
        <v>41</v>
      </c>
      <c r="E436" s="56">
        <f>E437+E438+E439+E440+E441+E442</f>
        <v>380.09000000000003</v>
      </c>
      <c r="F436" s="56">
        <f>F437+F438+F439+F440+F441+F442</f>
        <v>892.27</v>
      </c>
      <c r="G436" s="57">
        <v>1250</v>
      </c>
      <c r="H436" s="57">
        <f>H437+H438+H439+H440+H441+H442</f>
        <v>1250</v>
      </c>
      <c r="I436" s="57">
        <v>1250</v>
      </c>
      <c r="J436" s="57">
        <v>1250</v>
      </c>
      <c r="K436" s="57">
        <v>1250</v>
      </c>
    </row>
    <row r="437" spans="1:12" ht="17.25" thickTop="1" thickBot="1" x14ac:dyDescent="0.3">
      <c r="A437" s="75"/>
      <c r="B437" s="73"/>
      <c r="C437" s="74" t="s">
        <v>284</v>
      </c>
      <c r="D437" s="73">
        <v>41</v>
      </c>
      <c r="E437" s="76">
        <v>36</v>
      </c>
      <c r="F437" s="76">
        <v>80.2</v>
      </c>
      <c r="G437" s="77">
        <v>250</v>
      </c>
      <c r="H437" s="76">
        <v>150</v>
      </c>
      <c r="I437" s="77">
        <v>150</v>
      </c>
      <c r="J437" s="77">
        <v>150</v>
      </c>
      <c r="K437" s="77">
        <v>150</v>
      </c>
      <c r="L437" s="84"/>
    </row>
    <row r="438" spans="1:12" ht="17.25" thickTop="1" thickBot="1" x14ac:dyDescent="0.3">
      <c r="A438" s="73"/>
      <c r="B438" s="73"/>
      <c r="C438" s="74" t="s">
        <v>285</v>
      </c>
      <c r="D438" s="73">
        <v>41</v>
      </c>
      <c r="E438" s="76">
        <v>53.4</v>
      </c>
      <c r="F438" s="76">
        <v>130.9</v>
      </c>
      <c r="G438" s="77">
        <v>200</v>
      </c>
      <c r="H438" s="76">
        <v>100</v>
      </c>
      <c r="I438" s="77">
        <v>100</v>
      </c>
      <c r="J438" s="77">
        <v>100</v>
      </c>
      <c r="K438" s="77">
        <v>100</v>
      </c>
      <c r="L438" s="78"/>
    </row>
    <row r="439" spans="1:12" ht="17.25" thickTop="1" thickBot="1" x14ac:dyDescent="0.3">
      <c r="A439" s="25"/>
      <c r="B439" s="39"/>
      <c r="C439" s="24" t="s">
        <v>116</v>
      </c>
      <c r="D439" s="39">
        <v>41</v>
      </c>
      <c r="E439" s="68">
        <v>186.32</v>
      </c>
      <c r="F439" s="68">
        <v>425.1</v>
      </c>
      <c r="G439" s="69">
        <v>500</v>
      </c>
      <c r="H439" s="68">
        <v>600</v>
      </c>
      <c r="I439" s="69">
        <v>600</v>
      </c>
      <c r="J439" s="69">
        <v>600</v>
      </c>
      <c r="K439" s="69">
        <v>600</v>
      </c>
    </row>
    <row r="440" spans="1:12" ht="17.25" thickTop="1" thickBot="1" x14ac:dyDescent="0.3">
      <c r="A440" s="25"/>
      <c r="B440" s="39"/>
      <c r="C440" s="24" t="s">
        <v>117</v>
      </c>
      <c r="D440" s="39">
        <v>41</v>
      </c>
      <c r="E440" s="68">
        <v>10.56</v>
      </c>
      <c r="F440" s="68">
        <v>24.17</v>
      </c>
      <c r="G440" s="69">
        <v>50</v>
      </c>
      <c r="H440" s="68">
        <v>50</v>
      </c>
      <c r="I440" s="69">
        <v>50</v>
      </c>
      <c r="J440" s="69">
        <v>50</v>
      </c>
      <c r="K440" s="69">
        <v>50</v>
      </c>
    </row>
    <row r="441" spans="1:12" ht="17.25" thickTop="1" thickBot="1" x14ac:dyDescent="0.3">
      <c r="A441" s="25"/>
      <c r="B441" s="39"/>
      <c r="C441" s="24" t="s">
        <v>118</v>
      </c>
      <c r="D441" s="39">
        <v>41</v>
      </c>
      <c r="E441" s="68">
        <v>30.67</v>
      </c>
      <c r="F441" s="68">
        <v>87.84</v>
      </c>
      <c r="G441" s="69">
        <v>100</v>
      </c>
      <c r="H441" s="68">
        <v>100</v>
      </c>
      <c r="I441" s="69">
        <v>100</v>
      </c>
      <c r="J441" s="69">
        <v>100</v>
      </c>
      <c r="K441" s="69">
        <v>100</v>
      </c>
    </row>
    <row r="442" spans="1:12" ht="17.25" thickTop="1" thickBot="1" x14ac:dyDescent="0.3">
      <c r="A442" s="25"/>
      <c r="B442" s="39"/>
      <c r="C442" s="24" t="s">
        <v>120</v>
      </c>
      <c r="D442" s="39">
        <v>41</v>
      </c>
      <c r="E442" s="68">
        <v>63.14</v>
      </c>
      <c r="F442" s="68">
        <v>144.06</v>
      </c>
      <c r="G442" s="69">
        <v>150</v>
      </c>
      <c r="H442" s="68">
        <v>250</v>
      </c>
      <c r="I442" s="69">
        <v>250</v>
      </c>
      <c r="J442" s="69">
        <v>250</v>
      </c>
      <c r="K442" s="69">
        <v>250</v>
      </c>
    </row>
    <row r="443" spans="1:12" ht="17.25" thickTop="1" thickBot="1" x14ac:dyDescent="0.3">
      <c r="A443" s="54"/>
      <c r="B443" s="54"/>
      <c r="C443" s="55" t="s">
        <v>137</v>
      </c>
      <c r="D443" s="54">
        <v>41</v>
      </c>
      <c r="E443" s="56">
        <f>225.62+52.38</f>
        <v>278</v>
      </c>
      <c r="F443" s="56">
        <v>2463.1999999999998</v>
      </c>
      <c r="G443" s="57">
        <f>G444+G445+G447+G448</f>
        <v>1100</v>
      </c>
      <c r="H443" s="57">
        <f>H444+H445+H447+H448</f>
        <v>2200</v>
      </c>
      <c r="I443" s="57">
        <f>I444+I445+I447+I448</f>
        <v>2250</v>
      </c>
      <c r="J443" s="57">
        <f>J444+J445+J447+J448</f>
        <v>2250</v>
      </c>
      <c r="K443" s="57">
        <f>K444+K445+K447+K448</f>
        <v>2250</v>
      </c>
    </row>
    <row r="444" spans="1:12" ht="17.25" thickTop="1" thickBot="1" x14ac:dyDescent="0.3">
      <c r="A444" s="73"/>
      <c r="B444" s="73"/>
      <c r="C444" s="74" t="s">
        <v>141</v>
      </c>
      <c r="D444" s="73">
        <v>41</v>
      </c>
      <c r="E444" s="76">
        <v>0</v>
      </c>
      <c r="F444" s="76">
        <v>0</v>
      </c>
      <c r="G444" s="77">
        <v>50</v>
      </c>
      <c r="H444" s="76">
        <v>750</v>
      </c>
      <c r="I444" s="77">
        <v>750</v>
      </c>
      <c r="J444" s="77">
        <v>750</v>
      </c>
      <c r="K444" s="77">
        <v>750</v>
      </c>
      <c r="L444" s="78"/>
    </row>
    <row r="445" spans="1:12" ht="17.25" thickTop="1" thickBot="1" x14ac:dyDescent="0.3">
      <c r="A445" s="25"/>
      <c r="B445" s="39"/>
      <c r="C445" s="24" t="s">
        <v>148</v>
      </c>
      <c r="D445" s="39">
        <v>41</v>
      </c>
      <c r="E445" s="68">
        <v>225.62</v>
      </c>
      <c r="F445" s="68">
        <v>1074.8499999999999</v>
      </c>
      <c r="G445" s="69">
        <v>500</v>
      </c>
      <c r="H445" s="68">
        <v>700</v>
      </c>
      <c r="I445" s="69">
        <v>700</v>
      </c>
      <c r="J445" s="69">
        <v>700</v>
      </c>
      <c r="K445" s="69">
        <v>700</v>
      </c>
      <c r="L445" s="70"/>
    </row>
    <row r="446" spans="1:12" ht="17.25" thickTop="1" thickBot="1" x14ac:dyDescent="0.3">
      <c r="A446" s="25"/>
      <c r="B446" s="39"/>
      <c r="C446" s="24" t="s">
        <v>398</v>
      </c>
      <c r="D446" s="41" t="s">
        <v>84</v>
      </c>
      <c r="E446" s="68">
        <v>0</v>
      </c>
      <c r="F446" s="68">
        <v>1000</v>
      </c>
      <c r="G446" s="69">
        <v>0</v>
      </c>
      <c r="H446" s="68">
        <v>0</v>
      </c>
      <c r="I446" s="69">
        <v>0</v>
      </c>
      <c r="J446" s="69">
        <v>0</v>
      </c>
      <c r="K446" s="69">
        <v>0</v>
      </c>
      <c r="L446" s="70"/>
    </row>
    <row r="447" spans="1:12" ht="17.25" thickTop="1" thickBot="1" x14ac:dyDescent="0.3">
      <c r="A447" s="25"/>
      <c r="B447" s="39"/>
      <c r="C447" s="24" t="s">
        <v>256</v>
      </c>
      <c r="D447" s="39">
        <v>41</v>
      </c>
      <c r="E447" s="68">
        <v>0</v>
      </c>
      <c r="F447" s="68">
        <v>0</v>
      </c>
      <c r="G447" s="69">
        <v>50</v>
      </c>
      <c r="H447" s="68">
        <v>50</v>
      </c>
      <c r="I447" s="69">
        <v>50</v>
      </c>
      <c r="J447" s="69">
        <v>50</v>
      </c>
      <c r="K447" s="69">
        <v>50</v>
      </c>
      <c r="L447" s="70"/>
    </row>
    <row r="448" spans="1:12" ht="17.25" thickTop="1" thickBot="1" x14ac:dyDescent="0.3">
      <c r="A448" s="25"/>
      <c r="B448" s="39"/>
      <c r="C448" s="24" t="s">
        <v>153</v>
      </c>
      <c r="D448" s="39">
        <v>41</v>
      </c>
      <c r="E448" s="68">
        <v>52.38</v>
      </c>
      <c r="F448" s="68">
        <v>388.35</v>
      </c>
      <c r="G448" s="69">
        <v>500</v>
      </c>
      <c r="H448" s="68">
        <v>700</v>
      </c>
      <c r="I448" s="69">
        <v>750</v>
      </c>
      <c r="J448" s="69">
        <v>750</v>
      </c>
      <c r="K448" s="69">
        <v>750</v>
      </c>
    </row>
    <row r="449" spans="1:12" ht="17.25" thickTop="1" thickBot="1" x14ac:dyDescent="0.3">
      <c r="A449" s="54"/>
      <c r="B449" s="54"/>
      <c r="C449" s="55" t="s">
        <v>155</v>
      </c>
      <c r="D449" s="54">
        <v>41</v>
      </c>
      <c r="E449" s="56">
        <v>0</v>
      </c>
      <c r="F449" s="56">
        <v>420.7</v>
      </c>
      <c r="G449" s="57">
        <v>600</v>
      </c>
      <c r="H449" s="56">
        <v>700</v>
      </c>
      <c r="I449" s="57">
        <v>500</v>
      </c>
      <c r="J449" s="57">
        <v>500</v>
      </c>
      <c r="K449" s="57">
        <v>500</v>
      </c>
      <c r="L449" s="4"/>
    </row>
    <row r="450" spans="1:12" ht="17.25" thickTop="1" thickBot="1" x14ac:dyDescent="0.3">
      <c r="A450" s="25"/>
      <c r="B450" s="39"/>
      <c r="C450" s="24" t="s">
        <v>260</v>
      </c>
      <c r="D450" s="39">
        <v>41</v>
      </c>
      <c r="E450" s="111">
        <v>0</v>
      </c>
      <c r="F450" s="111">
        <v>58.35</v>
      </c>
      <c r="G450" s="69">
        <v>100</v>
      </c>
      <c r="H450" s="68">
        <v>200</v>
      </c>
      <c r="I450" s="69">
        <v>200</v>
      </c>
      <c r="J450" s="69">
        <v>200</v>
      </c>
      <c r="K450" s="69">
        <v>200</v>
      </c>
    </row>
    <row r="451" spans="1:12" ht="17.25" thickTop="1" thickBot="1" x14ac:dyDescent="0.3">
      <c r="A451" s="25"/>
      <c r="B451" s="39"/>
      <c r="C451" s="24" t="s">
        <v>156</v>
      </c>
      <c r="D451" s="39">
        <v>41</v>
      </c>
      <c r="E451" s="111">
        <v>0</v>
      </c>
      <c r="F451" s="111">
        <v>362.35</v>
      </c>
      <c r="G451" s="69">
        <v>500</v>
      </c>
      <c r="H451" s="68">
        <v>500</v>
      </c>
      <c r="I451" s="69">
        <v>300</v>
      </c>
      <c r="J451" s="69">
        <v>300</v>
      </c>
      <c r="K451" s="69">
        <v>300</v>
      </c>
    </row>
    <row r="452" spans="1:12" ht="17.25" thickTop="1" thickBot="1" x14ac:dyDescent="0.3">
      <c r="A452" s="54"/>
      <c r="B452" s="54"/>
      <c r="C452" s="55" t="s">
        <v>257</v>
      </c>
      <c r="D452" s="54">
        <v>41</v>
      </c>
      <c r="E452" s="56">
        <v>23.6</v>
      </c>
      <c r="F452" s="56">
        <v>0</v>
      </c>
      <c r="G452" s="57">
        <v>400</v>
      </c>
      <c r="H452" s="56">
        <v>1200</v>
      </c>
      <c r="I452" s="57">
        <v>1200</v>
      </c>
      <c r="J452" s="57">
        <v>1200</v>
      </c>
      <c r="K452" s="57">
        <v>1200</v>
      </c>
      <c r="L452" s="4"/>
    </row>
    <row r="453" spans="1:12" ht="17.25" thickTop="1" thickBot="1" x14ac:dyDescent="0.3">
      <c r="A453" s="25"/>
      <c r="B453" s="39"/>
      <c r="C453" s="24" t="s">
        <v>161</v>
      </c>
      <c r="D453" s="39">
        <v>41</v>
      </c>
      <c r="E453" s="68">
        <v>23.6</v>
      </c>
      <c r="F453" s="68">
        <v>0</v>
      </c>
      <c r="G453" s="69">
        <v>400</v>
      </c>
      <c r="H453" s="68">
        <v>1200</v>
      </c>
      <c r="I453" s="69">
        <v>1200</v>
      </c>
      <c r="J453" s="69">
        <v>1200</v>
      </c>
      <c r="K453" s="69">
        <v>1200</v>
      </c>
    </row>
    <row r="454" spans="1:12" ht="17.25" thickTop="1" thickBot="1" x14ac:dyDescent="0.3">
      <c r="A454" s="54"/>
      <c r="B454" s="54"/>
      <c r="C454" s="55" t="s">
        <v>164</v>
      </c>
      <c r="D454" s="54">
        <v>41</v>
      </c>
      <c r="E454" s="56">
        <f>E455+E456+E457</f>
        <v>2128.3000000000002</v>
      </c>
      <c r="F454" s="56">
        <v>3264</v>
      </c>
      <c r="G454" s="57">
        <v>3000</v>
      </c>
      <c r="H454" s="56">
        <v>4400</v>
      </c>
      <c r="I454" s="57">
        <v>4400</v>
      </c>
      <c r="J454" s="57">
        <v>4400</v>
      </c>
      <c r="K454" s="57">
        <v>4400</v>
      </c>
      <c r="L454" s="4"/>
    </row>
    <row r="455" spans="1:12" ht="17.25" thickTop="1" thickBot="1" x14ac:dyDescent="0.3">
      <c r="A455" s="73"/>
      <c r="B455" s="73"/>
      <c r="C455" s="74" t="s">
        <v>171</v>
      </c>
      <c r="D455" s="73">
        <v>41</v>
      </c>
      <c r="E455" s="76">
        <v>712.5</v>
      </c>
      <c r="F455" s="76">
        <v>227</v>
      </c>
      <c r="G455" s="77">
        <v>500</v>
      </c>
      <c r="H455" s="76">
        <v>300</v>
      </c>
      <c r="I455" s="77">
        <v>300</v>
      </c>
      <c r="J455" s="77">
        <v>300</v>
      </c>
      <c r="K455" s="77">
        <v>300</v>
      </c>
      <c r="L455" s="78"/>
    </row>
    <row r="456" spans="1:12" ht="17.25" thickTop="1" thickBot="1" x14ac:dyDescent="0.3">
      <c r="A456" s="73"/>
      <c r="B456" s="73"/>
      <c r="C456" s="74" t="s">
        <v>554</v>
      </c>
      <c r="D456" s="73">
        <v>41</v>
      </c>
      <c r="E456" s="76">
        <v>90</v>
      </c>
      <c r="F456" s="76">
        <v>0</v>
      </c>
      <c r="G456" s="77">
        <v>0</v>
      </c>
      <c r="H456" s="76">
        <v>100</v>
      </c>
      <c r="I456" s="77">
        <v>100</v>
      </c>
      <c r="J456" s="77">
        <v>100</v>
      </c>
      <c r="K456" s="77">
        <v>100</v>
      </c>
      <c r="L456" s="78"/>
    </row>
    <row r="457" spans="1:12" ht="17.25" thickTop="1" thickBot="1" x14ac:dyDescent="0.3">
      <c r="A457" s="25"/>
      <c r="B457" s="39"/>
      <c r="C457" s="24" t="s">
        <v>189</v>
      </c>
      <c r="D457" s="39">
        <v>41</v>
      </c>
      <c r="E457" s="68">
        <v>1325.8</v>
      </c>
      <c r="F457" s="68">
        <v>3037</v>
      </c>
      <c r="G457" s="69">
        <v>2500</v>
      </c>
      <c r="H457" s="68">
        <v>4000</v>
      </c>
      <c r="I457" s="69">
        <v>4000</v>
      </c>
      <c r="J457" s="69">
        <v>4000</v>
      </c>
      <c r="K457" s="69">
        <v>4000</v>
      </c>
    </row>
    <row r="458" spans="1:12" ht="17.25" thickTop="1" thickBot="1" x14ac:dyDescent="0.3">
      <c r="A458" s="50" t="s">
        <v>286</v>
      </c>
      <c r="B458" s="51"/>
      <c r="C458" s="256" t="s">
        <v>287</v>
      </c>
      <c r="D458" s="257"/>
      <c r="E458" s="52">
        <v>0</v>
      </c>
      <c r="F458" s="52">
        <v>0</v>
      </c>
      <c r="G458" s="53">
        <v>150</v>
      </c>
      <c r="H458" s="52">
        <v>100</v>
      </c>
      <c r="I458" s="53">
        <v>100</v>
      </c>
      <c r="J458" s="53">
        <v>100</v>
      </c>
      <c r="K458" s="53">
        <v>100</v>
      </c>
      <c r="L458" s="4"/>
    </row>
    <row r="459" spans="1:12" ht="17.25" thickTop="1" thickBot="1" x14ac:dyDescent="0.3">
      <c r="A459" s="54"/>
      <c r="B459" s="54"/>
      <c r="C459" s="55" t="s">
        <v>137</v>
      </c>
      <c r="D459" s="54">
        <v>41</v>
      </c>
      <c r="E459" s="56">
        <v>0</v>
      </c>
      <c r="F459" s="56">
        <v>0</v>
      </c>
      <c r="G459" s="57">
        <v>100</v>
      </c>
      <c r="H459" s="56">
        <v>50</v>
      </c>
      <c r="I459" s="57">
        <v>50</v>
      </c>
      <c r="J459" s="57">
        <v>50</v>
      </c>
      <c r="K459" s="57">
        <v>50</v>
      </c>
      <c r="L459" s="4"/>
    </row>
    <row r="460" spans="1:12" ht="17.25" thickTop="1" thickBot="1" x14ac:dyDescent="0.3">
      <c r="A460" s="25"/>
      <c r="B460" s="39"/>
      <c r="C460" s="24" t="s">
        <v>148</v>
      </c>
      <c r="D460" s="39">
        <v>41</v>
      </c>
      <c r="E460" s="68">
        <v>0</v>
      </c>
      <c r="F460" s="68">
        <v>0</v>
      </c>
      <c r="G460" s="69">
        <v>100</v>
      </c>
      <c r="H460" s="68">
        <v>50</v>
      </c>
      <c r="I460" s="69">
        <v>50</v>
      </c>
      <c r="J460" s="69">
        <v>50</v>
      </c>
      <c r="K460" s="69">
        <v>50</v>
      </c>
    </row>
    <row r="461" spans="1:12" ht="17.25" thickTop="1" thickBot="1" x14ac:dyDescent="0.3">
      <c r="A461" s="54"/>
      <c r="B461" s="54"/>
      <c r="C461" s="55" t="s">
        <v>164</v>
      </c>
      <c r="D461" s="54">
        <v>41</v>
      </c>
      <c r="E461" s="56">
        <v>0</v>
      </c>
      <c r="F461" s="56">
        <v>0</v>
      </c>
      <c r="G461" s="57">
        <v>50</v>
      </c>
      <c r="H461" s="56">
        <v>50</v>
      </c>
      <c r="I461" s="57">
        <v>50</v>
      </c>
      <c r="J461" s="57">
        <v>50</v>
      </c>
      <c r="K461" s="57">
        <v>50</v>
      </c>
      <c r="L461" s="4"/>
    </row>
    <row r="462" spans="1:12" ht="17.25" thickTop="1" thickBot="1" x14ac:dyDescent="0.3">
      <c r="A462" s="25"/>
      <c r="B462" s="39"/>
      <c r="C462" s="24" t="s">
        <v>170</v>
      </c>
      <c r="D462" s="39">
        <v>41</v>
      </c>
      <c r="E462" s="68">
        <v>0</v>
      </c>
      <c r="F462" s="68">
        <v>0</v>
      </c>
      <c r="G462" s="69">
        <v>50</v>
      </c>
      <c r="H462" s="68">
        <v>50</v>
      </c>
      <c r="I462" s="69">
        <v>50</v>
      </c>
      <c r="J462" s="69">
        <v>50</v>
      </c>
      <c r="K462" s="69">
        <v>50</v>
      </c>
    </row>
    <row r="463" spans="1:12" ht="17.25" thickTop="1" thickBot="1" x14ac:dyDescent="0.3">
      <c r="A463" s="50" t="s">
        <v>288</v>
      </c>
      <c r="B463" s="51"/>
      <c r="C463" s="256" t="s">
        <v>289</v>
      </c>
      <c r="D463" s="257"/>
      <c r="E463" s="52">
        <f>E464+E474</f>
        <v>2137.08</v>
      </c>
      <c r="F463" s="52">
        <f t="shared" ref="F463:K463" si="4">F464+F468+F471+F474</f>
        <v>11438.250000000002</v>
      </c>
      <c r="G463" s="52">
        <f t="shared" si="4"/>
        <v>10000</v>
      </c>
      <c r="H463" s="52">
        <f t="shared" si="4"/>
        <v>3300</v>
      </c>
      <c r="I463" s="52">
        <f t="shared" si="4"/>
        <v>3300</v>
      </c>
      <c r="J463" s="52">
        <f t="shared" si="4"/>
        <v>3300</v>
      </c>
      <c r="K463" s="52">
        <f t="shared" si="4"/>
        <v>3300</v>
      </c>
      <c r="L463" s="4"/>
    </row>
    <row r="464" spans="1:12" ht="17.25" thickTop="1" thickBot="1" x14ac:dyDescent="0.3">
      <c r="A464" s="54"/>
      <c r="B464" s="54"/>
      <c r="C464" s="55" t="s">
        <v>126</v>
      </c>
      <c r="D464" s="54">
        <v>41</v>
      </c>
      <c r="E464" s="56">
        <v>1857</v>
      </c>
      <c r="F464" s="56">
        <v>3483.67</v>
      </c>
      <c r="G464" s="57">
        <v>3500</v>
      </c>
      <c r="H464" s="56">
        <v>2000</v>
      </c>
      <c r="I464" s="57">
        <v>2000</v>
      </c>
      <c r="J464" s="57">
        <v>2000</v>
      </c>
      <c r="K464" s="57">
        <v>2000</v>
      </c>
      <c r="L464" s="4"/>
    </row>
    <row r="465" spans="1:12" ht="17.25" thickTop="1" thickBot="1" x14ac:dyDescent="0.3">
      <c r="A465" s="20"/>
      <c r="B465" s="39"/>
      <c r="C465" s="19" t="s">
        <v>127</v>
      </c>
      <c r="D465" s="39">
        <v>41</v>
      </c>
      <c r="E465" s="113">
        <v>1857</v>
      </c>
      <c r="F465" s="113">
        <v>3483.67</v>
      </c>
      <c r="G465" s="72">
        <v>3500</v>
      </c>
      <c r="H465" s="71">
        <v>2000</v>
      </c>
      <c r="I465" s="72">
        <v>2000</v>
      </c>
      <c r="J465" s="72">
        <v>2000</v>
      </c>
      <c r="K465" s="72">
        <v>2000</v>
      </c>
      <c r="L465" s="4"/>
    </row>
    <row r="466" spans="1:12" ht="17.25" thickTop="1" thickBot="1" x14ac:dyDescent="0.3">
      <c r="A466" s="20"/>
      <c r="B466" s="109"/>
      <c r="C466" s="173" t="s">
        <v>527</v>
      </c>
      <c r="D466" s="41">
        <v>111</v>
      </c>
      <c r="E466" s="113">
        <v>0</v>
      </c>
      <c r="F466" s="113">
        <v>1418.05</v>
      </c>
      <c r="G466" s="72">
        <v>0</v>
      </c>
      <c r="H466" s="71">
        <v>0</v>
      </c>
      <c r="I466" s="72">
        <v>0</v>
      </c>
      <c r="J466" s="72">
        <v>0</v>
      </c>
      <c r="K466" s="72">
        <v>0</v>
      </c>
      <c r="L466" s="4"/>
    </row>
    <row r="467" spans="1:12" ht="17.25" thickTop="1" thickBot="1" x14ac:dyDescent="0.3">
      <c r="A467" s="25"/>
      <c r="B467" s="109"/>
      <c r="C467" s="110" t="s">
        <v>128</v>
      </c>
      <c r="D467" s="39">
        <v>41</v>
      </c>
      <c r="E467" s="111">
        <v>1857</v>
      </c>
      <c r="F467" s="111">
        <v>2065.62</v>
      </c>
      <c r="G467" s="69">
        <v>3500</v>
      </c>
      <c r="H467" s="68">
        <v>2000</v>
      </c>
      <c r="I467" s="69">
        <v>2000</v>
      </c>
      <c r="J467" s="69">
        <v>2000</v>
      </c>
      <c r="K467" s="69">
        <v>2000</v>
      </c>
    </row>
    <row r="468" spans="1:12" ht="17.25" thickTop="1" thickBot="1" x14ac:dyDescent="0.3">
      <c r="A468" s="54"/>
      <c r="B468" s="54"/>
      <c r="C468" s="114" t="s">
        <v>137</v>
      </c>
      <c r="D468" s="54">
        <v>41</v>
      </c>
      <c r="E468" s="56">
        <v>0</v>
      </c>
      <c r="F468" s="56">
        <v>5144.1899999999996</v>
      </c>
      <c r="G468" s="57">
        <v>5500</v>
      </c>
      <c r="H468" s="56">
        <v>300</v>
      </c>
      <c r="I468" s="57">
        <v>300</v>
      </c>
      <c r="J468" s="57">
        <v>300</v>
      </c>
      <c r="K468" s="57">
        <v>300</v>
      </c>
      <c r="L468" s="4"/>
    </row>
    <row r="469" spans="1:12" s="167" customFormat="1" ht="17.25" thickTop="1" thickBot="1" x14ac:dyDescent="0.3">
      <c r="A469" s="228"/>
      <c r="B469" s="229"/>
      <c r="C469" s="230" t="s">
        <v>148</v>
      </c>
      <c r="D469" s="233" t="s">
        <v>84</v>
      </c>
      <c r="E469" s="231">
        <v>0</v>
      </c>
      <c r="F469" s="231">
        <v>5000</v>
      </c>
      <c r="G469" s="232">
        <v>5000</v>
      </c>
      <c r="H469" s="231">
        <v>0</v>
      </c>
      <c r="I469" s="232">
        <v>0</v>
      </c>
      <c r="J469" s="232">
        <v>0</v>
      </c>
      <c r="K469" s="232">
        <v>0</v>
      </c>
      <c r="L469" s="4"/>
    </row>
    <row r="470" spans="1:12" s="167" customFormat="1" ht="17.25" thickTop="1" thickBot="1" x14ac:dyDescent="0.3">
      <c r="A470" s="20"/>
      <c r="B470" s="109"/>
      <c r="C470" s="173" t="s">
        <v>148</v>
      </c>
      <c r="D470" s="39">
        <v>41</v>
      </c>
      <c r="E470" s="71">
        <v>0</v>
      </c>
      <c r="F470" s="71">
        <v>144.19</v>
      </c>
      <c r="G470" s="72">
        <v>500</v>
      </c>
      <c r="H470" s="71">
        <v>300</v>
      </c>
      <c r="I470" s="72">
        <v>300</v>
      </c>
      <c r="J470" s="72">
        <v>300</v>
      </c>
      <c r="K470" s="72">
        <v>300</v>
      </c>
    </row>
    <row r="471" spans="1:12" ht="17.25" thickTop="1" thickBot="1" x14ac:dyDescent="0.3">
      <c r="A471" s="54"/>
      <c r="B471" s="54"/>
      <c r="C471" s="55" t="s">
        <v>257</v>
      </c>
      <c r="D471" s="54">
        <v>41</v>
      </c>
      <c r="E471" s="56">
        <v>0</v>
      </c>
      <c r="F471" s="56">
        <v>2453.38</v>
      </c>
      <c r="G471" s="57">
        <v>500</v>
      </c>
      <c r="H471" s="56">
        <v>500</v>
      </c>
      <c r="I471" s="57">
        <v>500</v>
      </c>
      <c r="J471" s="57">
        <v>500</v>
      </c>
      <c r="K471" s="57">
        <v>500</v>
      </c>
      <c r="L471" s="4"/>
    </row>
    <row r="472" spans="1:12" ht="17.25" thickTop="1" thickBot="1" x14ac:dyDescent="0.3">
      <c r="A472" s="25"/>
      <c r="B472" s="109"/>
      <c r="C472" s="110" t="s">
        <v>162</v>
      </c>
      <c r="D472" s="39">
        <v>41</v>
      </c>
      <c r="E472" s="68">
        <v>0</v>
      </c>
      <c r="F472" s="68">
        <v>910.35</v>
      </c>
      <c r="G472" s="69">
        <v>500</v>
      </c>
      <c r="H472" s="68">
        <v>500</v>
      </c>
      <c r="I472" s="69">
        <v>500</v>
      </c>
      <c r="J472" s="69">
        <v>500</v>
      </c>
      <c r="K472" s="69">
        <v>500</v>
      </c>
    </row>
    <row r="473" spans="1:12" ht="17.25" thickTop="1" thickBot="1" x14ac:dyDescent="0.3">
      <c r="A473" s="25"/>
      <c r="B473" s="109"/>
      <c r="C473" s="110" t="s">
        <v>539</v>
      </c>
      <c r="D473" s="41">
        <v>111</v>
      </c>
      <c r="E473" s="68">
        <v>0</v>
      </c>
      <c r="F473" s="68">
        <v>1543.03</v>
      </c>
      <c r="G473" s="69">
        <v>0</v>
      </c>
      <c r="H473" s="68">
        <v>0</v>
      </c>
      <c r="I473" s="69">
        <v>0</v>
      </c>
      <c r="J473" s="69">
        <v>0</v>
      </c>
      <c r="K473" s="69">
        <v>0</v>
      </c>
    </row>
    <row r="474" spans="1:12" ht="17.25" thickTop="1" thickBot="1" x14ac:dyDescent="0.3">
      <c r="A474" s="54"/>
      <c r="B474" s="54"/>
      <c r="C474" s="55" t="s">
        <v>164</v>
      </c>
      <c r="D474" s="54">
        <v>41</v>
      </c>
      <c r="E474" s="56">
        <v>280.08</v>
      </c>
      <c r="F474" s="56">
        <v>357.01</v>
      </c>
      <c r="G474" s="57">
        <v>500</v>
      </c>
      <c r="H474" s="56">
        <v>500</v>
      </c>
      <c r="I474" s="57">
        <v>500</v>
      </c>
      <c r="J474" s="57">
        <v>500</v>
      </c>
      <c r="K474" s="57">
        <v>500</v>
      </c>
    </row>
    <row r="475" spans="1:12" ht="17.25" thickTop="1" thickBot="1" x14ac:dyDescent="0.3">
      <c r="A475" s="25"/>
      <c r="B475" s="109"/>
      <c r="C475" s="110" t="s">
        <v>290</v>
      </c>
      <c r="D475" s="251">
        <v>41</v>
      </c>
      <c r="E475" s="68">
        <v>280.08</v>
      </c>
      <c r="F475" s="68">
        <v>357.01</v>
      </c>
      <c r="G475" s="69">
        <v>500</v>
      </c>
      <c r="H475" s="68">
        <v>500</v>
      </c>
      <c r="I475" s="69">
        <v>500</v>
      </c>
      <c r="J475" s="69">
        <v>500</v>
      </c>
      <c r="K475" s="69">
        <v>500</v>
      </c>
    </row>
    <row r="476" spans="1:12" ht="17.25" thickTop="1" thickBot="1" x14ac:dyDescent="0.3">
      <c r="A476" s="50" t="s">
        <v>291</v>
      </c>
      <c r="B476" s="51"/>
      <c r="C476" s="256" t="s">
        <v>292</v>
      </c>
      <c r="D476" s="257"/>
      <c r="E476" s="52">
        <v>45.92</v>
      </c>
      <c r="F476" s="52">
        <f t="shared" ref="F476:K476" si="5">F477+F479+F483+F489+F492+F496</f>
        <v>6179.72</v>
      </c>
      <c r="G476" s="52">
        <f t="shared" si="5"/>
        <v>6760</v>
      </c>
      <c r="H476" s="52">
        <f t="shared" si="5"/>
        <v>5870</v>
      </c>
      <c r="I476" s="52">
        <f t="shared" si="5"/>
        <v>5210</v>
      </c>
      <c r="J476" s="52">
        <f t="shared" si="5"/>
        <v>5210</v>
      </c>
      <c r="K476" s="52">
        <f t="shared" si="5"/>
        <v>5210</v>
      </c>
      <c r="L476" s="4"/>
    </row>
    <row r="477" spans="1:12" ht="17.25" thickTop="1" thickBot="1" x14ac:dyDescent="0.3">
      <c r="A477" s="54"/>
      <c r="B477" s="54"/>
      <c r="C477" s="55" t="s">
        <v>106</v>
      </c>
      <c r="D477" s="54">
        <v>41</v>
      </c>
      <c r="E477" s="56">
        <v>0</v>
      </c>
      <c r="F477" s="56">
        <v>0</v>
      </c>
      <c r="G477" s="57">
        <v>10</v>
      </c>
      <c r="H477" s="56">
        <v>10</v>
      </c>
      <c r="I477" s="57">
        <v>10</v>
      </c>
      <c r="J477" s="57">
        <v>10</v>
      </c>
      <c r="K477" s="57">
        <v>10</v>
      </c>
      <c r="L477" s="4"/>
    </row>
    <row r="478" spans="1:12" ht="17.25" thickTop="1" thickBot="1" x14ac:dyDescent="0.3">
      <c r="A478" s="73"/>
      <c r="B478" s="106"/>
      <c r="C478" s="107" t="s">
        <v>117</v>
      </c>
      <c r="D478" s="73">
        <v>41</v>
      </c>
      <c r="E478" s="76">
        <v>0</v>
      </c>
      <c r="F478" s="76">
        <v>0</v>
      </c>
      <c r="G478" s="77">
        <v>10</v>
      </c>
      <c r="H478" s="76">
        <v>10</v>
      </c>
      <c r="I478" s="77">
        <v>10</v>
      </c>
      <c r="J478" s="77">
        <v>10</v>
      </c>
      <c r="K478" s="77">
        <v>10</v>
      </c>
      <c r="L478" s="78"/>
    </row>
    <row r="479" spans="1:12" ht="17.25" thickTop="1" thickBot="1" x14ac:dyDescent="0.3">
      <c r="A479" s="54"/>
      <c r="B479" s="54"/>
      <c r="C479" s="55" t="s">
        <v>126</v>
      </c>
      <c r="D479" s="54">
        <v>41</v>
      </c>
      <c r="E479" s="56">
        <v>6.25</v>
      </c>
      <c r="F479" s="56">
        <v>4701.7700000000004</v>
      </c>
      <c r="G479" s="57">
        <v>5500</v>
      </c>
      <c r="H479" s="56">
        <v>4160</v>
      </c>
      <c r="I479" s="57">
        <v>3500</v>
      </c>
      <c r="J479" s="57">
        <v>3500</v>
      </c>
      <c r="K479" s="57">
        <v>3500</v>
      </c>
      <c r="L479" s="4"/>
    </row>
    <row r="480" spans="1:12" ht="17.25" thickTop="1" thickBot="1" x14ac:dyDescent="0.3">
      <c r="A480" s="20"/>
      <c r="B480" s="39"/>
      <c r="C480" s="19" t="s">
        <v>127</v>
      </c>
      <c r="D480" s="39">
        <v>41</v>
      </c>
      <c r="E480" s="71">
        <v>6.25</v>
      </c>
      <c r="F480" s="71">
        <v>4701.7700000000004</v>
      </c>
      <c r="G480" s="72">
        <v>5500</v>
      </c>
      <c r="H480" s="72">
        <f>1660+2500</f>
        <v>4160</v>
      </c>
      <c r="I480" s="72">
        <v>3500</v>
      </c>
      <c r="J480" s="72">
        <v>3500</v>
      </c>
      <c r="K480" s="72">
        <v>3500</v>
      </c>
      <c r="L480" s="4"/>
    </row>
    <row r="481" spans="1:12" ht="17.25" thickTop="1" thickBot="1" x14ac:dyDescent="0.3">
      <c r="A481" s="25"/>
      <c r="B481" s="39"/>
      <c r="C481" s="24" t="s">
        <v>128</v>
      </c>
      <c r="D481" s="39">
        <v>41</v>
      </c>
      <c r="E481" s="111">
        <v>0</v>
      </c>
      <c r="F481" s="111">
        <v>1527.77</v>
      </c>
      <c r="G481" s="69">
        <v>3000</v>
      </c>
      <c r="H481" s="68">
        <v>1660</v>
      </c>
      <c r="I481" s="69">
        <v>1500</v>
      </c>
      <c r="J481" s="69">
        <v>1500</v>
      </c>
      <c r="K481" s="69">
        <v>1500</v>
      </c>
    </row>
    <row r="482" spans="1:12" ht="17.25" thickTop="1" thickBot="1" x14ac:dyDescent="0.3">
      <c r="A482" s="25"/>
      <c r="B482" s="39"/>
      <c r="C482" s="24" t="s">
        <v>129</v>
      </c>
      <c r="D482" s="39">
        <v>41</v>
      </c>
      <c r="E482" s="68">
        <v>6.25</v>
      </c>
      <c r="F482" s="68">
        <v>3174</v>
      </c>
      <c r="G482" s="69">
        <v>2500</v>
      </c>
      <c r="H482" s="68">
        <v>2500</v>
      </c>
      <c r="I482" s="69">
        <v>2000</v>
      </c>
      <c r="J482" s="69">
        <v>2000</v>
      </c>
      <c r="K482" s="69">
        <v>2000</v>
      </c>
    </row>
    <row r="483" spans="1:12" ht="17.25" thickTop="1" thickBot="1" x14ac:dyDescent="0.3">
      <c r="A483" s="54"/>
      <c r="B483" s="54"/>
      <c r="C483" s="55" t="s">
        <v>137</v>
      </c>
      <c r="D483" s="54">
        <v>41</v>
      </c>
      <c r="E483" s="56">
        <v>0</v>
      </c>
      <c r="F483" s="56">
        <v>1110.75</v>
      </c>
      <c r="G483" s="57">
        <v>700</v>
      </c>
      <c r="H483" s="56">
        <v>700</v>
      </c>
      <c r="I483" s="57">
        <v>700</v>
      </c>
      <c r="J483" s="57">
        <v>700</v>
      </c>
      <c r="K483" s="57">
        <v>700</v>
      </c>
      <c r="L483" s="4"/>
    </row>
    <row r="484" spans="1:12" ht="17.25" thickTop="1" thickBot="1" x14ac:dyDescent="0.3">
      <c r="A484" s="20"/>
      <c r="B484" s="39"/>
      <c r="C484" s="19" t="s">
        <v>142</v>
      </c>
      <c r="D484" s="41" t="s">
        <v>84</v>
      </c>
      <c r="E484" s="71">
        <v>0</v>
      </c>
      <c r="F484" s="71">
        <v>500</v>
      </c>
      <c r="G484" s="72">
        <v>0</v>
      </c>
      <c r="H484" s="71">
        <v>0</v>
      </c>
      <c r="I484" s="72">
        <v>0</v>
      </c>
      <c r="J484" s="72">
        <v>0</v>
      </c>
      <c r="K484" s="72">
        <v>0</v>
      </c>
      <c r="L484" s="4"/>
    </row>
    <row r="485" spans="1:12" ht="17.25" thickTop="1" thickBot="1" x14ac:dyDescent="0.3">
      <c r="A485" s="25"/>
      <c r="B485" s="39"/>
      <c r="C485" s="24" t="s">
        <v>148</v>
      </c>
      <c r="D485" s="41" t="s">
        <v>84</v>
      </c>
      <c r="E485" s="68">
        <v>0</v>
      </c>
      <c r="F485" s="68">
        <v>500</v>
      </c>
      <c r="G485" s="69">
        <v>0</v>
      </c>
      <c r="H485" s="68">
        <v>0</v>
      </c>
      <c r="I485" s="69">
        <v>0</v>
      </c>
      <c r="J485" s="69">
        <v>0</v>
      </c>
      <c r="K485" s="69">
        <v>0</v>
      </c>
    </row>
    <row r="486" spans="1:12" ht="17.25" thickTop="1" thickBot="1" x14ac:dyDescent="0.3">
      <c r="A486" s="20"/>
      <c r="B486" s="39"/>
      <c r="C486" s="19" t="s">
        <v>142</v>
      </c>
      <c r="D486" s="39">
        <v>41</v>
      </c>
      <c r="E486" s="71">
        <v>0</v>
      </c>
      <c r="F486" s="71">
        <v>610.75</v>
      </c>
      <c r="G486" s="72">
        <v>700</v>
      </c>
      <c r="H486" s="71">
        <v>700</v>
      </c>
      <c r="I486" s="72">
        <v>700</v>
      </c>
      <c r="J486" s="72">
        <v>700</v>
      </c>
      <c r="K486" s="72">
        <v>700</v>
      </c>
      <c r="L486" s="4"/>
    </row>
    <row r="487" spans="1:12" s="70" customFormat="1" ht="17.25" thickTop="1" thickBot="1" x14ac:dyDescent="0.3">
      <c r="A487" s="25"/>
      <c r="B487" s="108"/>
      <c r="C487" s="24" t="s">
        <v>400</v>
      </c>
      <c r="D487" s="39">
        <v>41</v>
      </c>
      <c r="E487" s="68">
        <v>0</v>
      </c>
      <c r="F487" s="68">
        <v>152.30000000000001</v>
      </c>
      <c r="G487" s="69">
        <v>200</v>
      </c>
      <c r="H487" s="68">
        <v>200</v>
      </c>
      <c r="I487" s="69">
        <v>200</v>
      </c>
      <c r="J487" s="69">
        <v>200</v>
      </c>
      <c r="K487" s="69">
        <v>200</v>
      </c>
      <c r="L487" s="123"/>
    </row>
    <row r="488" spans="1:12" ht="17.25" thickTop="1" thickBot="1" x14ac:dyDescent="0.3">
      <c r="A488" s="25"/>
      <c r="B488" s="39"/>
      <c r="C488" s="24" t="s">
        <v>148</v>
      </c>
      <c r="D488" s="39">
        <v>41</v>
      </c>
      <c r="E488" s="68">
        <v>0</v>
      </c>
      <c r="F488" s="68">
        <v>458.45</v>
      </c>
      <c r="G488" s="69">
        <v>500</v>
      </c>
      <c r="H488" s="68">
        <v>500</v>
      </c>
      <c r="I488" s="69">
        <v>500</v>
      </c>
      <c r="J488" s="69">
        <v>500</v>
      </c>
      <c r="K488" s="69">
        <v>500</v>
      </c>
    </row>
    <row r="489" spans="1:12" ht="17.25" thickTop="1" thickBot="1" x14ac:dyDescent="0.3">
      <c r="A489" s="54"/>
      <c r="B489" s="54"/>
      <c r="C489" s="55" t="s">
        <v>257</v>
      </c>
      <c r="D489" s="54">
        <v>41</v>
      </c>
      <c r="E489" s="56">
        <v>39.67</v>
      </c>
      <c r="F489" s="56">
        <v>0</v>
      </c>
      <c r="G489" s="57">
        <v>300</v>
      </c>
      <c r="H489" s="56">
        <v>600</v>
      </c>
      <c r="I489" s="57">
        <v>600</v>
      </c>
      <c r="J489" s="57">
        <v>600</v>
      </c>
      <c r="K489" s="57">
        <v>600</v>
      </c>
      <c r="L489" s="4"/>
    </row>
    <row r="490" spans="1:12" ht="17.25" thickTop="1" thickBot="1" x14ac:dyDescent="0.3">
      <c r="A490" s="73"/>
      <c r="B490" s="73"/>
      <c r="C490" s="74" t="s">
        <v>161</v>
      </c>
      <c r="D490" s="73">
        <v>41</v>
      </c>
      <c r="E490" s="76">
        <v>39.67</v>
      </c>
      <c r="F490" s="76">
        <v>0</v>
      </c>
      <c r="G490" s="77">
        <v>100</v>
      </c>
      <c r="H490" s="76">
        <v>400</v>
      </c>
      <c r="I490" s="77">
        <v>400</v>
      </c>
      <c r="J490" s="77">
        <v>400</v>
      </c>
      <c r="K490" s="77">
        <v>400</v>
      </c>
      <c r="L490" s="78"/>
    </row>
    <row r="491" spans="1:12" ht="17.25" thickTop="1" thickBot="1" x14ac:dyDescent="0.3">
      <c r="A491" s="25"/>
      <c r="B491" s="39"/>
      <c r="C491" s="24" t="s">
        <v>162</v>
      </c>
      <c r="D491" s="39">
        <v>41</v>
      </c>
      <c r="E491" s="68">
        <v>0</v>
      </c>
      <c r="F491" s="68">
        <v>0</v>
      </c>
      <c r="G491" s="69">
        <v>200</v>
      </c>
      <c r="H491" s="68">
        <v>200</v>
      </c>
      <c r="I491" s="69">
        <v>200</v>
      </c>
      <c r="J491" s="69">
        <v>200</v>
      </c>
      <c r="K491" s="69">
        <v>200</v>
      </c>
    </row>
    <row r="492" spans="1:12" ht="17.25" thickTop="1" thickBot="1" x14ac:dyDescent="0.3">
      <c r="A492" s="54"/>
      <c r="B492" s="54"/>
      <c r="C492" s="55" t="s">
        <v>164</v>
      </c>
      <c r="D492" s="54">
        <v>41</v>
      </c>
      <c r="E492" s="56">
        <v>0</v>
      </c>
      <c r="F492" s="56">
        <v>367.2</v>
      </c>
      <c r="G492" s="57">
        <v>150</v>
      </c>
      <c r="H492" s="57">
        <f>100+150+50</f>
        <v>300</v>
      </c>
      <c r="I492" s="57">
        <v>300</v>
      </c>
      <c r="J492" s="57">
        <v>300</v>
      </c>
      <c r="K492" s="57">
        <v>300</v>
      </c>
      <c r="L492" s="4"/>
    </row>
    <row r="493" spans="1:12" ht="17.25" thickTop="1" thickBot="1" x14ac:dyDescent="0.3">
      <c r="A493" s="73"/>
      <c r="B493" s="106"/>
      <c r="C493" s="115" t="s">
        <v>293</v>
      </c>
      <c r="D493" s="73">
        <v>41</v>
      </c>
      <c r="E493" s="76">
        <v>0</v>
      </c>
      <c r="F493" s="76">
        <v>367.2</v>
      </c>
      <c r="G493" s="77">
        <v>100</v>
      </c>
      <c r="H493" s="76">
        <v>100</v>
      </c>
      <c r="I493" s="77">
        <v>100</v>
      </c>
      <c r="J493" s="77">
        <v>100</v>
      </c>
      <c r="K493" s="77">
        <v>100</v>
      </c>
      <c r="L493" s="4"/>
    </row>
    <row r="494" spans="1:12" ht="17.25" thickTop="1" thickBot="1" x14ac:dyDescent="0.3">
      <c r="A494" s="73"/>
      <c r="B494" s="106"/>
      <c r="C494" s="115" t="s">
        <v>548</v>
      </c>
      <c r="D494" s="73">
        <v>41</v>
      </c>
      <c r="E494" s="76">
        <v>0</v>
      </c>
      <c r="F494" s="76">
        <v>0</v>
      </c>
      <c r="G494" s="77">
        <v>0</v>
      </c>
      <c r="H494" s="76">
        <v>150</v>
      </c>
      <c r="I494" s="77">
        <v>150</v>
      </c>
      <c r="J494" s="77">
        <v>150</v>
      </c>
      <c r="K494" s="77">
        <v>150</v>
      </c>
      <c r="L494" s="4"/>
    </row>
    <row r="495" spans="1:12" ht="17.25" thickTop="1" thickBot="1" x14ac:dyDescent="0.3">
      <c r="A495" s="25"/>
      <c r="B495" s="109"/>
      <c r="C495" s="110" t="s">
        <v>189</v>
      </c>
      <c r="D495" s="39">
        <v>41</v>
      </c>
      <c r="E495" s="69">
        <v>0</v>
      </c>
      <c r="F495" s="69">
        <v>0</v>
      </c>
      <c r="G495" s="69">
        <v>50</v>
      </c>
      <c r="H495" s="69">
        <v>50</v>
      </c>
      <c r="I495" s="69">
        <v>50</v>
      </c>
      <c r="J495" s="69">
        <v>50</v>
      </c>
      <c r="K495" s="69">
        <v>50</v>
      </c>
    </row>
    <row r="496" spans="1:12" ht="17.25" thickTop="1" thickBot="1" x14ac:dyDescent="0.3">
      <c r="A496" s="54"/>
      <c r="B496" s="54"/>
      <c r="C496" s="55" t="s">
        <v>200</v>
      </c>
      <c r="D496" s="54">
        <v>41</v>
      </c>
      <c r="E496" s="56">
        <v>0</v>
      </c>
      <c r="F496" s="56">
        <v>0</v>
      </c>
      <c r="G496" s="57">
        <v>100</v>
      </c>
      <c r="H496" s="56">
        <v>100</v>
      </c>
      <c r="I496" s="57">
        <v>100</v>
      </c>
      <c r="J496" s="57">
        <v>100</v>
      </c>
      <c r="K496" s="57">
        <v>100</v>
      </c>
      <c r="L496" s="4"/>
    </row>
    <row r="497" spans="1:12" ht="17.25" thickTop="1" thickBot="1" x14ac:dyDescent="0.3">
      <c r="A497" s="25"/>
      <c r="B497" s="109"/>
      <c r="C497" s="110" t="s">
        <v>201</v>
      </c>
      <c r="D497" s="39">
        <v>41</v>
      </c>
      <c r="E497" s="69">
        <v>0</v>
      </c>
      <c r="F497" s="69">
        <v>0</v>
      </c>
      <c r="G497" s="69">
        <v>50</v>
      </c>
      <c r="H497" s="69">
        <v>50</v>
      </c>
      <c r="I497" s="69">
        <v>50</v>
      </c>
      <c r="J497" s="69">
        <v>50</v>
      </c>
      <c r="K497" s="69">
        <v>50</v>
      </c>
    </row>
    <row r="498" spans="1:12" ht="17.25" thickTop="1" thickBot="1" x14ac:dyDescent="0.3">
      <c r="A498" s="25"/>
      <c r="B498" s="109"/>
      <c r="C498" s="110" t="s">
        <v>294</v>
      </c>
      <c r="D498" s="39">
        <v>41</v>
      </c>
      <c r="E498" s="68">
        <v>0</v>
      </c>
      <c r="F498" s="68">
        <v>0</v>
      </c>
      <c r="G498" s="69">
        <v>50</v>
      </c>
      <c r="H498" s="68">
        <v>50</v>
      </c>
      <c r="I498" s="69">
        <v>50</v>
      </c>
      <c r="J498" s="69">
        <v>50</v>
      </c>
      <c r="K498" s="69">
        <v>50</v>
      </c>
    </row>
    <row r="499" spans="1:12" ht="17.25" thickTop="1" thickBot="1" x14ac:dyDescent="0.3">
      <c r="A499" s="50" t="s">
        <v>295</v>
      </c>
      <c r="B499" s="51"/>
      <c r="C499" s="256" t="s">
        <v>296</v>
      </c>
      <c r="D499" s="257"/>
      <c r="E499" s="52">
        <f t="shared" ref="E499:K499" si="6">E500+E506+E515+E526+E528</f>
        <v>3487.69</v>
      </c>
      <c r="F499" s="52">
        <f t="shared" si="6"/>
        <v>6224.22</v>
      </c>
      <c r="G499" s="53">
        <f t="shared" si="6"/>
        <v>7085</v>
      </c>
      <c r="H499" s="53">
        <f t="shared" si="6"/>
        <v>8685</v>
      </c>
      <c r="I499" s="53">
        <f t="shared" si="6"/>
        <v>7390</v>
      </c>
      <c r="J499" s="53">
        <f t="shared" si="6"/>
        <v>7390</v>
      </c>
      <c r="K499" s="53">
        <f t="shared" si="6"/>
        <v>7390</v>
      </c>
    </row>
    <row r="500" spans="1:12" ht="17.25" thickTop="1" thickBot="1" x14ac:dyDescent="0.3">
      <c r="A500" s="54"/>
      <c r="B500" s="54"/>
      <c r="C500" s="55" t="s">
        <v>106</v>
      </c>
      <c r="D500" s="54">
        <v>41</v>
      </c>
      <c r="E500" s="56">
        <f>E502+E503+E504+E505</f>
        <v>48.56</v>
      </c>
      <c r="F500" s="56">
        <v>132.79</v>
      </c>
      <c r="G500" s="57">
        <v>175</v>
      </c>
      <c r="H500" s="56">
        <v>175</v>
      </c>
      <c r="I500" s="56">
        <v>170</v>
      </c>
      <c r="J500" s="56">
        <v>170</v>
      </c>
      <c r="K500" s="56">
        <v>170</v>
      </c>
    </row>
    <row r="501" spans="1:12" ht="17.25" thickTop="1" thickBot="1" x14ac:dyDescent="0.3">
      <c r="A501" s="75"/>
      <c r="B501" s="73"/>
      <c r="C501" s="74" t="s">
        <v>284</v>
      </c>
      <c r="D501" s="73">
        <v>41</v>
      </c>
      <c r="E501" s="76">
        <v>0</v>
      </c>
      <c r="F501" s="76">
        <v>40.799999999999997</v>
      </c>
      <c r="G501" s="77">
        <v>40</v>
      </c>
      <c r="H501" s="76">
        <v>40</v>
      </c>
      <c r="I501" s="77">
        <v>40</v>
      </c>
      <c r="J501" s="77">
        <v>40</v>
      </c>
      <c r="K501" s="77">
        <v>40</v>
      </c>
      <c r="L501" s="84"/>
    </row>
    <row r="502" spans="1:12" ht="17.25" thickTop="1" thickBot="1" x14ac:dyDescent="0.3">
      <c r="A502" s="25"/>
      <c r="B502" s="39"/>
      <c r="C502" s="24" t="s">
        <v>116</v>
      </c>
      <c r="D502" s="39">
        <v>41</v>
      </c>
      <c r="E502" s="68">
        <v>33.32</v>
      </c>
      <c r="F502" s="68">
        <v>57.12</v>
      </c>
      <c r="G502" s="69">
        <v>60</v>
      </c>
      <c r="H502" s="68">
        <v>60</v>
      </c>
      <c r="I502" s="69">
        <v>40</v>
      </c>
      <c r="J502" s="69">
        <v>40</v>
      </c>
      <c r="K502" s="69">
        <v>40</v>
      </c>
    </row>
    <row r="503" spans="1:12" ht="17.25" thickTop="1" thickBot="1" x14ac:dyDescent="0.3">
      <c r="A503" s="25"/>
      <c r="B503" s="39"/>
      <c r="C503" s="24" t="s">
        <v>117</v>
      </c>
      <c r="D503" s="39">
        <v>41</v>
      </c>
      <c r="E503" s="68">
        <v>1.9</v>
      </c>
      <c r="F503" s="68">
        <v>3.26</v>
      </c>
      <c r="G503" s="69">
        <v>15</v>
      </c>
      <c r="H503" s="68">
        <v>15</v>
      </c>
      <c r="I503" s="69">
        <v>10</v>
      </c>
      <c r="J503" s="69">
        <v>10</v>
      </c>
      <c r="K503" s="69">
        <v>10</v>
      </c>
    </row>
    <row r="504" spans="1:12" ht="17.25" thickTop="1" thickBot="1" x14ac:dyDescent="0.3">
      <c r="A504" s="25"/>
      <c r="B504" s="39"/>
      <c r="C504" s="24" t="s">
        <v>118</v>
      </c>
      <c r="D504" s="39">
        <v>41</v>
      </c>
      <c r="E504" s="68">
        <v>2.04</v>
      </c>
      <c r="F504" s="68">
        <v>12.24</v>
      </c>
      <c r="G504" s="69">
        <v>20</v>
      </c>
      <c r="H504" s="68">
        <v>20</v>
      </c>
      <c r="I504" s="69">
        <v>20</v>
      </c>
      <c r="J504" s="69">
        <v>20</v>
      </c>
      <c r="K504" s="69">
        <v>20</v>
      </c>
    </row>
    <row r="505" spans="1:12" ht="17.25" thickTop="1" thickBot="1" x14ac:dyDescent="0.3">
      <c r="A505" s="25"/>
      <c r="B505" s="39"/>
      <c r="C505" s="24" t="s">
        <v>120</v>
      </c>
      <c r="D505" s="39">
        <v>41</v>
      </c>
      <c r="E505" s="68">
        <v>11.3</v>
      </c>
      <c r="F505" s="68">
        <v>19.37</v>
      </c>
      <c r="G505" s="69">
        <v>40</v>
      </c>
      <c r="H505" s="68">
        <v>40</v>
      </c>
      <c r="I505" s="69">
        <v>40</v>
      </c>
      <c r="J505" s="69">
        <v>40</v>
      </c>
      <c r="K505" s="69">
        <v>40</v>
      </c>
    </row>
    <row r="506" spans="1:12" ht="17.25" thickTop="1" thickBot="1" x14ac:dyDescent="0.3">
      <c r="A506" s="54"/>
      <c r="B506" s="54"/>
      <c r="C506" s="55" t="s">
        <v>126</v>
      </c>
      <c r="D506" s="54">
        <v>41</v>
      </c>
      <c r="E506" s="56">
        <v>668.67</v>
      </c>
      <c r="F506" s="56">
        <v>1382.74</v>
      </c>
      <c r="G506" s="57">
        <v>3100</v>
      </c>
      <c r="H506" s="56">
        <v>4350</v>
      </c>
      <c r="I506" s="57">
        <v>3000</v>
      </c>
      <c r="J506" s="57">
        <v>3000</v>
      </c>
      <c r="K506" s="57">
        <v>3000</v>
      </c>
    </row>
    <row r="507" spans="1:12" s="167" customFormat="1" ht="17.25" thickTop="1" thickBot="1" x14ac:dyDescent="0.3">
      <c r="A507" s="20"/>
      <c r="B507" s="39"/>
      <c r="C507" s="19" t="s">
        <v>127</v>
      </c>
      <c r="D507" s="39">
        <v>41</v>
      </c>
      <c r="E507" s="71">
        <f>E508+E511</f>
        <v>668.67</v>
      </c>
      <c r="F507" s="71">
        <v>1382.74</v>
      </c>
      <c r="G507" s="72">
        <v>3100</v>
      </c>
      <c r="H507" s="71">
        <f>2000+2350</f>
        <v>4350</v>
      </c>
      <c r="I507" s="72">
        <v>3000</v>
      </c>
      <c r="J507" s="72">
        <v>3000</v>
      </c>
      <c r="K507" s="72">
        <v>3000</v>
      </c>
      <c r="L507" s="4"/>
    </row>
    <row r="508" spans="1:12" ht="17.25" thickTop="1" thickBot="1" x14ac:dyDescent="0.3">
      <c r="A508" s="25"/>
      <c r="B508" s="39"/>
      <c r="C508" s="24" t="s">
        <v>128</v>
      </c>
      <c r="D508" s="39">
        <v>41</v>
      </c>
      <c r="E508" s="111">
        <v>86.03</v>
      </c>
      <c r="F508" s="111">
        <v>69.41</v>
      </c>
      <c r="G508" s="69">
        <v>2000</v>
      </c>
      <c r="H508" s="68">
        <v>0</v>
      </c>
      <c r="I508" s="69">
        <v>0</v>
      </c>
      <c r="J508" s="69">
        <v>0</v>
      </c>
      <c r="K508" s="69">
        <v>0</v>
      </c>
    </row>
    <row r="509" spans="1:12" ht="17.25" thickTop="1" thickBot="1" x14ac:dyDescent="0.3">
      <c r="A509" s="25"/>
      <c r="B509" s="39"/>
      <c r="C509" s="24" t="s">
        <v>540</v>
      </c>
      <c r="D509" s="39">
        <v>41</v>
      </c>
      <c r="E509" s="111">
        <v>0</v>
      </c>
      <c r="F509" s="111">
        <v>677.76</v>
      </c>
      <c r="G509" s="69">
        <v>0</v>
      </c>
      <c r="H509" s="68">
        <v>1000</v>
      </c>
      <c r="I509" s="69">
        <v>1000</v>
      </c>
      <c r="J509" s="69">
        <v>1000</v>
      </c>
      <c r="K509" s="69">
        <v>1000</v>
      </c>
    </row>
    <row r="510" spans="1:12" ht="17.25" thickTop="1" thickBot="1" x14ac:dyDescent="0.3">
      <c r="A510" s="25"/>
      <c r="B510" s="39"/>
      <c r="C510" s="24" t="s">
        <v>549</v>
      </c>
      <c r="D510" s="39">
        <v>41</v>
      </c>
      <c r="E510" s="111">
        <v>0</v>
      </c>
      <c r="F510" s="111">
        <v>0</v>
      </c>
      <c r="G510" s="69">
        <v>0</v>
      </c>
      <c r="H510" s="68">
        <v>1000</v>
      </c>
      <c r="I510" s="69">
        <v>500</v>
      </c>
      <c r="J510" s="69">
        <v>500</v>
      </c>
      <c r="K510" s="69">
        <v>500</v>
      </c>
    </row>
    <row r="511" spans="1:12" ht="17.25" thickTop="1" thickBot="1" x14ac:dyDescent="0.3">
      <c r="A511" s="25"/>
      <c r="B511" s="39"/>
      <c r="C511" s="24" t="s">
        <v>129</v>
      </c>
      <c r="D511" s="39">
        <v>41</v>
      </c>
      <c r="E511" s="68">
        <v>582.64</v>
      </c>
      <c r="F511" s="68">
        <v>0</v>
      </c>
      <c r="G511" s="69">
        <v>1100</v>
      </c>
      <c r="H511" s="68">
        <v>0</v>
      </c>
      <c r="I511" s="69">
        <v>0</v>
      </c>
      <c r="J511" s="69">
        <v>0</v>
      </c>
      <c r="K511" s="69">
        <v>0</v>
      </c>
    </row>
    <row r="512" spans="1:12" ht="17.25" thickTop="1" thickBot="1" x14ac:dyDescent="0.3">
      <c r="A512" s="25"/>
      <c r="B512" s="39"/>
      <c r="C512" s="24" t="s">
        <v>541</v>
      </c>
      <c r="D512" s="39">
        <v>41</v>
      </c>
      <c r="E512" s="68">
        <v>0</v>
      </c>
      <c r="F512" s="68">
        <v>427.5</v>
      </c>
      <c r="G512" s="69">
        <v>0</v>
      </c>
      <c r="H512" s="68">
        <v>1000</v>
      </c>
      <c r="I512" s="69">
        <v>1200</v>
      </c>
      <c r="J512" s="69">
        <v>1200</v>
      </c>
      <c r="K512" s="69">
        <v>1200</v>
      </c>
    </row>
    <row r="513" spans="1:12" ht="17.25" thickTop="1" thickBot="1" x14ac:dyDescent="0.3">
      <c r="A513" s="25"/>
      <c r="B513" s="39"/>
      <c r="C513" s="24" t="s">
        <v>550</v>
      </c>
      <c r="D513" s="41">
        <v>46</v>
      </c>
      <c r="E513" s="68">
        <v>0</v>
      </c>
      <c r="F513" s="68">
        <v>0</v>
      </c>
      <c r="G513" s="69">
        <v>0</v>
      </c>
      <c r="H513" s="68">
        <v>1000</v>
      </c>
      <c r="I513" s="69">
        <v>0</v>
      </c>
      <c r="J513" s="69">
        <v>0</v>
      </c>
      <c r="K513" s="69">
        <v>0</v>
      </c>
    </row>
    <row r="514" spans="1:12" ht="17.25" thickTop="1" thickBot="1" x14ac:dyDescent="0.3">
      <c r="A514" s="25"/>
      <c r="B514" s="39"/>
      <c r="C514" s="24" t="s">
        <v>542</v>
      </c>
      <c r="D514" s="39">
        <v>41</v>
      </c>
      <c r="E514" s="68">
        <v>0</v>
      </c>
      <c r="F514" s="68">
        <v>208.07</v>
      </c>
      <c r="G514" s="69">
        <v>0</v>
      </c>
      <c r="H514" s="68">
        <v>350</v>
      </c>
      <c r="I514" s="69">
        <v>300</v>
      </c>
      <c r="J514" s="69">
        <v>300</v>
      </c>
      <c r="K514" s="69">
        <v>300</v>
      </c>
    </row>
    <row r="515" spans="1:12" ht="17.25" thickTop="1" thickBot="1" x14ac:dyDescent="0.3">
      <c r="A515" s="54"/>
      <c r="B515" s="54"/>
      <c r="C515" s="55" t="s">
        <v>137</v>
      </c>
      <c r="D515" s="54">
        <v>41</v>
      </c>
      <c r="E515" s="56">
        <v>698.23</v>
      </c>
      <c r="F515" s="56">
        <v>283.95999999999998</v>
      </c>
      <c r="G515" s="57">
        <f>G516+G517+G518+G519+G523+G525</f>
        <v>1010</v>
      </c>
      <c r="H515" s="57">
        <f>H516+H517+H518+H519+H523+H525</f>
        <v>1010</v>
      </c>
      <c r="I515" s="57">
        <f>I516+I517+I518+I519+I523+I525</f>
        <v>1060</v>
      </c>
      <c r="J515" s="57">
        <f>J516+J517+J518+J519+J523+J525</f>
        <v>1060</v>
      </c>
      <c r="K515" s="57">
        <f>K516+K517+K518+K519+K523+K525</f>
        <v>1060</v>
      </c>
    </row>
    <row r="516" spans="1:12" ht="17.25" thickTop="1" thickBot="1" x14ac:dyDescent="0.3">
      <c r="A516" s="25"/>
      <c r="B516" s="39"/>
      <c r="C516" s="19" t="s">
        <v>138</v>
      </c>
      <c r="D516" s="39">
        <v>41</v>
      </c>
      <c r="E516" s="71">
        <v>0</v>
      </c>
      <c r="F516" s="71">
        <v>0</v>
      </c>
      <c r="G516" s="72">
        <v>200</v>
      </c>
      <c r="H516" s="71">
        <v>200</v>
      </c>
      <c r="I516" s="72">
        <v>200</v>
      </c>
      <c r="J516" s="72">
        <v>200</v>
      </c>
      <c r="K516" s="72">
        <v>200</v>
      </c>
    </row>
    <row r="517" spans="1:12" ht="17.25" thickTop="1" thickBot="1" x14ac:dyDescent="0.3">
      <c r="A517" s="25"/>
      <c r="B517" s="39"/>
      <c r="C517" s="19" t="s">
        <v>140</v>
      </c>
      <c r="D517" s="39">
        <v>41</v>
      </c>
      <c r="E517" s="71">
        <v>0</v>
      </c>
      <c r="F517" s="71">
        <v>0</v>
      </c>
      <c r="G517" s="72">
        <v>10</v>
      </c>
      <c r="H517" s="71">
        <v>10</v>
      </c>
      <c r="I517" s="72">
        <v>10</v>
      </c>
      <c r="J517" s="72">
        <v>10</v>
      </c>
      <c r="K517" s="72">
        <v>10</v>
      </c>
    </row>
    <row r="518" spans="1:12" ht="17.25" thickTop="1" thickBot="1" x14ac:dyDescent="0.3">
      <c r="A518" s="25"/>
      <c r="B518" s="39"/>
      <c r="C518" s="19" t="s">
        <v>141</v>
      </c>
      <c r="D518" s="39">
        <v>41</v>
      </c>
      <c r="E518" s="71">
        <v>0</v>
      </c>
      <c r="F518" s="71">
        <v>0</v>
      </c>
      <c r="G518" s="72">
        <v>150</v>
      </c>
      <c r="H518" s="71">
        <v>150</v>
      </c>
      <c r="I518" s="72">
        <v>150</v>
      </c>
      <c r="J518" s="72">
        <v>150</v>
      </c>
      <c r="K518" s="72">
        <v>150</v>
      </c>
    </row>
    <row r="519" spans="1:12" ht="17.25" thickTop="1" thickBot="1" x14ac:dyDescent="0.3">
      <c r="A519" s="20"/>
      <c r="B519" s="39"/>
      <c r="C519" s="19" t="s">
        <v>142</v>
      </c>
      <c r="D519" s="39">
        <v>41</v>
      </c>
      <c r="E519" s="116">
        <f>E520+E521</f>
        <v>698.2299999999999</v>
      </c>
      <c r="F519" s="116">
        <v>283.95999999999998</v>
      </c>
      <c r="G519" s="72">
        <v>500</v>
      </c>
      <c r="H519" s="71">
        <v>500</v>
      </c>
      <c r="I519" s="72">
        <v>550</v>
      </c>
      <c r="J519" s="72">
        <v>550</v>
      </c>
      <c r="K519" s="72">
        <v>550</v>
      </c>
      <c r="L519" s="4"/>
    </row>
    <row r="520" spans="1:12" ht="17.25" thickTop="1" thickBot="1" x14ac:dyDescent="0.3">
      <c r="A520" s="25"/>
      <c r="B520" s="39"/>
      <c r="C520" s="24" t="s">
        <v>147</v>
      </c>
      <c r="D520" s="39">
        <v>41</v>
      </c>
      <c r="E520" s="68">
        <v>3.55</v>
      </c>
      <c r="F520" s="68">
        <v>86.8</v>
      </c>
      <c r="G520" s="69">
        <v>150</v>
      </c>
      <c r="H520" s="68">
        <v>150</v>
      </c>
      <c r="I520" s="69">
        <v>150</v>
      </c>
      <c r="J520" s="69">
        <v>150</v>
      </c>
      <c r="K520" s="69">
        <v>150</v>
      </c>
    </row>
    <row r="521" spans="1:12" ht="17.25" thickTop="1" thickBot="1" x14ac:dyDescent="0.3">
      <c r="A521" s="25"/>
      <c r="B521" s="39"/>
      <c r="C521" s="24" t="s">
        <v>148</v>
      </c>
      <c r="D521" s="39">
        <v>41</v>
      </c>
      <c r="E521" s="111">
        <v>694.68</v>
      </c>
      <c r="F521" s="111">
        <v>197.16</v>
      </c>
      <c r="G521" s="69">
        <v>300</v>
      </c>
      <c r="H521" s="68">
        <v>300</v>
      </c>
      <c r="I521" s="69">
        <v>400</v>
      </c>
      <c r="J521" s="69">
        <v>400</v>
      </c>
      <c r="K521" s="69">
        <v>400</v>
      </c>
    </row>
    <row r="522" spans="1:12" ht="17.25" thickTop="1" thickBot="1" x14ac:dyDescent="0.3">
      <c r="A522" s="25"/>
      <c r="B522" s="39"/>
      <c r="C522" s="24" t="s">
        <v>255</v>
      </c>
      <c r="D522" s="39">
        <v>41</v>
      </c>
      <c r="E522" s="68">
        <v>0</v>
      </c>
      <c r="F522" s="68">
        <v>0</v>
      </c>
      <c r="G522" s="69">
        <v>50</v>
      </c>
      <c r="H522" s="68">
        <v>50</v>
      </c>
      <c r="I522" s="69">
        <v>0</v>
      </c>
      <c r="J522" s="69">
        <v>0</v>
      </c>
      <c r="K522" s="69">
        <v>0</v>
      </c>
    </row>
    <row r="523" spans="1:12" ht="17.25" thickTop="1" thickBot="1" x14ac:dyDescent="0.3">
      <c r="A523" s="20"/>
      <c r="B523" s="39"/>
      <c r="C523" s="19" t="s">
        <v>149</v>
      </c>
      <c r="D523" s="39">
        <v>41</v>
      </c>
      <c r="E523" s="71">
        <v>0</v>
      </c>
      <c r="F523" s="71">
        <v>0</v>
      </c>
      <c r="G523" s="72">
        <v>50</v>
      </c>
      <c r="H523" s="71">
        <v>50</v>
      </c>
      <c r="I523" s="72">
        <v>50</v>
      </c>
      <c r="J523" s="72">
        <v>50</v>
      </c>
      <c r="K523" s="72">
        <v>50</v>
      </c>
      <c r="L523" s="4"/>
    </row>
    <row r="524" spans="1:12" ht="17.25" thickTop="1" thickBot="1" x14ac:dyDescent="0.3">
      <c r="A524" s="25"/>
      <c r="B524" s="39"/>
      <c r="C524" s="24" t="s">
        <v>151</v>
      </c>
      <c r="D524" s="39">
        <v>41</v>
      </c>
      <c r="E524" s="68">
        <v>0</v>
      </c>
      <c r="F524" s="68">
        <v>0</v>
      </c>
      <c r="G524" s="69">
        <v>50</v>
      </c>
      <c r="H524" s="68">
        <v>50</v>
      </c>
      <c r="I524" s="69">
        <v>50</v>
      </c>
      <c r="J524" s="69">
        <v>50</v>
      </c>
      <c r="K524" s="69">
        <v>50</v>
      </c>
    </row>
    <row r="525" spans="1:12" s="166" customFormat="1" ht="17.25" thickTop="1" thickBot="1" x14ac:dyDescent="0.3">
      <c r="A525" s="20"/>
      <c r="B525" s="39"/>
      <c r="C525" s="19" t="s">
        <v>154</v>
      </c>
      <c r="D525" s="39">
        <v>41</v>
      </c>
      <c r="E525" s="71">
        <v>0</v>
      </c>
      <c r="F525" s="71">
        <v>0</v>
      </c>
      <c r="G525" s="72">
        <v>100</v>
      </c>
      <c r="H525" s="71">
        <v>100</v>
      </c>
      <c r="I525" s="72">
        <v>100</v>
      </c>
      <c r="J525" s="72">
        <v>100</v>
      </c>
      <c r="K525" s="72">
        <v>100</v>
      </c>
    </row>
    <row r="526" spans="1:12" ht="17.25" thickTop="1" thickBot="1" x14ac:dyDescent="0.3">
      <c r="A526" s="54"/>
      <c r="B526" s="54"/>
      <c r="C526" s="55" t="s">
        <v>257</v>
      </c>
      <c r="D526" s="54">
        <v>41</v>
      </c>
      <c r="E526" s="56">
        <v>0</v>
      </c>
      <c r="F526" s="56">
        <v>974.39</v>
      </c>
      <c r="G526" s="57">
        <v>300</v>
      </c>
      <c r="H526" s="56">
        <v>300</v>
      </c>
      <c r="I526" s="57">
        <v>300</v>
      </c>
      <c r="J526" s="57">
        <v>300</v>
      </c>
      <c r="K526" s="57">
        <v>300</v>
      </c>
    </row>
    <row r="527" spans="1:12" s="166" customFormat="1" ht="17.25" thickTop="1" thickBot="1" x14ac:dyDescent="0.3">
      <c r="A527" s="20"/>
      <c r="B527" s="39"/>
      <c r="C527" s="19" t="s">
        <v>162</v>
      </c>
      <c r="D527" s="39">
        <v>41</v>
      </c>
      <c r="E527" s="71">
        <v>0</v>
      </c>
      <c r="F527" s="71">
        <v>974.39</v>
      </c>
      <c r="G527" s="72">
        <v>300</v>
      </c>
      <c r="H527" s="71">
        <v>300</v>
      </c>
      <c r="I527" s="72">
        <v>300</v>
      </c>
      <c r="J527" s="72">
        <v>300</v>
      </c>
      <c r="K527" s="72">
        <v>300</v>
      </c>
    </row>
    <row r="528" spans="1:12" ht="17.25" thickTop="1" thickBot="1" x14ac:dyDescent="0.3">
      <c r="A528" s="54"/>
      <c r="B528" s="54"/>
      <c r="C528" s="55" t="s">
        <v>164</v>
      </c>
      <c r="D528" s="54">
        <v>41</v>
      </c>
      <c r="E528" s="56">
        <f>E529+E539+E543</f>
        <v>2072.23</v>
      </c>
      <c r="F528" s="56">
        <f>F529+F537+F543</f>
        <v>3450.34</v>
      </c>
      <c r="G528" s="56">
        <f>G529+G537+G543</f>
        <v>2500</v>
      </c>
      <c r="H528" s="56">
        <f>H529+H537+H543</f>
        <v>2850</v>
      </c>
      <c r="I528" s="56">
        <f>1800+600+100+160+200</f>
        <v>2860</v>
      </c>
      <c r="J528" s="56">
        <f>1800+600+100+160+200</f>
        <v>2860</v>
      </c>
      <c r="K528" s="56">
        <f>1800+600+100+160+200</f>
        <v>2860</v>
      </c>
    </row>
    <row r="529" spans="1:12" ht="17.25" thickTop="1" thickBot="1" x14ac:dyDescent="0.3">
      <c r="A529" s="73"/>
      <c r="B529" s="73"/>
      <c r="C529" s="90" t="s">
        <v>297</v>
      </c>
      <c r="D529" s="73">
        <v>41</v>
      </c>
      <c r="E529" s="91">
        <f>E530+E531+E533+E534+E535</f>
        <v>1536.23</v>
      </c>
      <c r="F529" s="91">
        <v>1045.5899999999999</v>
      </c>
      <c r="G529" s="91">
        <f>G530+G531+G532+G533+G534+G535+G536</f>
        <v>1400</v>
      </c>
      <c r="H529" s="91">
        <f>H530+H531+H532+H533+H534+H535+H536</f>
        <v>1750</v>
      </c>
      <c r="I529" s="91">
        <f>I530+I531+I532+I533+I534+I535+I536</f>
        <v>1800</v>
      </c>
      <c r="J529" s="91">
        <f>J530+J531+J532+J533+J534+J535+J536</f>
        <v>1800</v>
      </c>
      <c r="K529" s="91">
        <f>K530+K531+K532+K533+K534+K535+K536</f>
        <v>1800</v>
      </c>
      <c r="L529" s="78"/>
    </row>
    <row r="530" spans="1:12" ht="17.25" thickTop="1" thickBot="1" x14ac:dyDescent="0.3">
      <c r="A530" s="75"/>
      <c r="B530" s="75"/>
      <c r="C530" s="74" t="s">
        <v>298</v>
      </c>
      <c r="D530" s="73">
        <v>41</v>
      </c>
      <c r="E530" s="76">
        <v>368.18</v>
      </c>
      <c r="F530" s="76">
        <v>416.4</v>
      </c>
      <c r="G530" s="77">
        <v>450</v>
      </c>
      <c r="H530" s="76">
        <v>400</v>
      </c>
      <c r="I530" s="77">
        <v>400</v>
      </c>
      <c r="J530" s="77">
        <v>400</v>
      </c>
      <c r="K530" s="77">
        <v>400</v>
      </c>
      <c r="L530" s="84"/>
    </row>
    <row r="531" spans="1:12" ht="17.25" thickTop="1" thickBot="1" x14ac:dyDescent="0.3">
      <c r="A531" s="75"/>
      <c r="B531" s="75"/>
      <c r="C531" s="74" t="s">
        <v>299</v>
      </c>
      <c r="D531" s="73">
        <v>41</v>
      </c>
      <c r="E531" s="76">
        <v>130.5</v>
      </c>
      <c r="F531" s="76">
        <v>0</v>
      </c>
      <c r="G531" s="77">
        <v>300</v>
      </c>
      <c r="H531" s="76">
        <v>300</v>
      </c>
      <c r="I531" s="77">
        <v>200</v>
      </c>
      <c r="J531" s="77">
        <v>200</v>
      </c>
      <c r="K531" s="77">
        <v>200</v>
      </c>
      <c r="L531" s="84"/>
    </row>
    <row r="532" spans="1:12" ht="17.25" thickTop="1" thickBot="1" x14ac:dyDescent="0.3">
      <c r="A532" s="75"/>
      <c r="B532" s="75"/>
      <c r="C532" s="74" t="s">
        <v>300</v>
      </c>
      <c r="D532" s="73">
        <v>41</v>
      </c>
      <c r="E532" s="76">
        <v>0</v>
      </c>
      <c r="F532" s="76">
        <v>0</v>
      </c>
      <c r="G532" s="77">
        <v>50</v>
      </c>
      <c r="H532" s="76">
        <v>150</v>
      </c>
      <c r="I532" s="77">
        <v>150</v>
      </c>
      <c r="J532" s="77">
        <v>150</v>
      </c>
      <c r="K532" s="77">
        <v>150</v>
      </c>
      <c r="L532" s="84"/>
    </row>
    <row r="533" spans="1:12" ht="17.25" thickTop="1" thickBot="1" x14ac:dyDescent="0.3">
      <c r="A533" s="75"/>
      <c r="B533" s="75"/>
      <c r="C533" s="74" t="s">
        <v>301</v>
      </c>
      <c r="D533" s="73">
        <v>41</v>
      </c>
      <c r="E533" s="76">
        <v>139.1</v>
      </c>
      <c r="F533" s="76">
        <v>0</v>
      </c>
      <c r="G533" s="77">
        <v>100</v>
      </c>
      <c r="H533" s="76">
        <v>100</v>
      </c>
      <c r="I533" s="77">
        <v>100</v>
      </c>
      <c r="J533" s="77">
        <v>100</v>
      </c>
      <c r="K533" s="77">
        <v>100</v>
      </c>
      <c r="L533" s="84"/>
    </row>
    <row r="534" spans="1:12" ht="17.25" thickTop="1" thickBot="1" x14ac:dyDescent="0.3">
      <c r="A534" s="75"/>
      <c r="B534" s="75"/>
      <c r="C534" s="74" t="s">
        <v>385</v>
      </c>
      <c r="D534" s="73">
        <v>41</v>
      </c>
      <c r="E534" s="76">
        <v>626.5</v>
      </c>
      <c r="F534" s="76">
        <v>35.1</v>
      </c>
      <c r="G534" s="77">
        <v>100</v>
      </c>
      <c r="H534" s="76">
        <v>400</v>
      </c>
      <c r="I534" s="77">
        <v>450</v>
      </c>
      <c r="J534" s="77">
        <v>450</v>
      </c>
      <c r="K534" s="77">
        <v>450</v>
      </c>
      <c r="L534" s="84"/>
    </row>
    <row r="535" spans="1:12" ht="17.25" thickTop="1" thickBot="1" x14ac:dyDescent="0.3">
      <c r="A535" s="75"/>
      <c r="B535" s="75"/>
      <c r="C535" s="74" t="s">
        <v>386</v>
      </c>
      <c r="D535" s="73">
        <v>41</v>
      </c>
      <c r="E535" s="76">
        <v>271.95</v>
      </c>
      <c r="F535" s="76">
        <v>0</v>
      </c>
      <c r="G535" s="77">
        <v>100</v>
      </c>
      <c r="H535" s="76">
        <v>100</v>
      </c>
      <c r="I535" s="77">
        <v>100</v>
      </c>
      <c r="J535" s="77">
        <v>100</v>
      </c>
      <c r="K535" s="77">
        <v>100</v>
      </c>
      <c r="L535" s="84"/>
    </row>
    <row r="536" spans="1:12" ht="17.25" thickTop="1" thickBot="1" x14ac:dyDescent="0.3">
      <c r="A536" s="75"/>
      <c r="B536" s="75"/>
      <c r="C536" s="74" t="s">
        <v>492</v>
      </c>
      <c r="D536" s="73">
        <v>41</v>
      </c>
      <c r="E536" s="76">
        <v>0</v>
      </c>
      <c r="F536" s="76">
        <v>594.09</v>
      </c>
      <c r="G536" s="77">
        <v>300</v>
      </c>
      <c r="H536" s="76">
        <v>300</v>
      </c>
      <c r="I536" s="77">
        <v>400</v>
      </c>
      <c r="J536" s="77">
        <v>400</v>
      </c>
      <c r="K536" s="77">
        <v>400</v>
      </c>
      <c r="L536" s="84"/>
    </row>
    <row r="537" spans="1:12" s="166" customFormat="1" ht="17.25" thickTop="1" thickBot="1" x14ac:dyDescent="0.3">
      <c r="A537" s="73"/>
      <c r="B537" s="73"/>
      <c r="C537" s="90" t="s">
        <v>399</v>
      </c>
      <c r="D537" s="73">
        <v>41</v>
      </c>
      <c r="E537" s="91">
        <v>298</v>
      </c>
      <c r="F537" s="91">
        <v>1996.75</v>
      </c>
      <c r="G537" s="92">
        <v>600</v>
      </c>
      <c r="H537" s="91">
        <v>600</v>
      </c>
      <c r="I537" s="92">
        <v>600</v>
      </c>
      <c r="J537" s="92">
        <v>600</v>
      </c>
      <c r="K537" s="92">
        <v>600</v>
      </c>
      <c r="L537" s="174"/>
    </row>
    <row r="538" spans="1:12" s="217" customFormat="1" ht="17.25" thickTop="1" thickBot="1" x14ac:dyDescent="0.3">
      <c r="A538" s="75"/>
      <c r="B538" s="75"/>
      <c r="C538" s="74" t="s">
        <v>543</v>
      </c>
      <c r="D538" s="98">
        <v>111</v>
      </c>
      <c r="E538" s="76">
        <v>0</v>
      </c>
      <c r="F538" s="76">
        <v>1600.75</v>
      </c>
      <c r="G538" s="77">
        <v>0</v>
      </c>
      <c r="H538" s="76">
        <v>0</v>
      </c>
      <c r="I538" s="77">
        <v>0</v>
      </c>
      <c r="J538" s="77">
        <v>0</v>
      </c>
      <c r="K538" s="77">
        <v>0</v>
      </c>
      <c r="L538" s="168"/>
    </row>
    <row r="539" spans="1:12" s="217" customFormat="1" ht="17.25" thickTop="1" thickBot="1" x14ac:dyDescent="0.3">
      <c r="A539" s="75"/>
      <c r="B539" s="75"/>
      <c r="C539" s="74" t="s">
        <v>171</v>
      </c>
      <c r="D539" s="73">
        <v>41</v>
      </c>
      <c r="E539" s="76">
        <v>298</v>
      </c>
      <c r="F539" s="76">
        <v>0</v>
      </c>
      <c r="G539" s="77">
        <v>500</v>
      </c>
      <c r="H539" s="76">
        <v>500</v>
      </c>
      <c r="I539" s="77">
        <v>500</v>
      </c>
      <c r="J539" s="77">
        <v>500</v>
      </c>
      <c r="K539" s="77">
        <v>500</v>
      </c>
      <c r="L539" s="168"/>
    </row>
    <row r="540" spans="1:12" s="217" customFormat="1" ht="17.25" thickTop="1" thickBot="1" x14ac:dyDescent="0.3">
      <c r="A540" s="75"/>
      <c r="B540" s="75"/>
      <c r="C540" s="74" t="s">
        <v>302</v>
      </c>
      <c r="D540" s="73">
        <v>41</v>
      </c>
      <c r="E540" s="76">
        <v>0</v>
      </c>
      <c r="F540" s="76">
        <v>396</v>
      </c>
      <c r="G540" s="77">
        <v>100</v>
      </c>
      <c r="H540" s="76">
        <v>100</v>
      </c>
      <c r="I540" s="77">
        <v>100</v>
      </c>
      <c r="J540" s="77">
        <v>100</v>
      </c>
      <c r="K540" s="77">
        <v>100</v>
      </c>
      <c r="L540" s="168"/>
    </row>
    <row r="541" spans="1:12" s="166" customFormat="1" ht="17.25" thickTop="1" thickBot="1" x14ac:dyDescent="0.3">
      <c r="A541" s="73"/>
      <c r="B541" s="73"/>
      <c r="C541" s="90" t="s">
        <v>555</v>
      </c>
      <c r="D541" s="73">
        <v>41</v>
      </c>
      <c r="E541" s="91">
        <v>0</v>
      </c>
      <c r="F541" s="91">
        <v>0</v>
      </c>
      <c r="G541" s="92">
        <v>0</v>
      </c>
      <c r="H541" s="91">
        <v>0</v>
      </c>
      <c r="I541" s="92">
        <v>100</v>
      </c>
      <c r="J541" s="92">
        <v>100</v>
      </c>
      <c r="K541" s="92">
        <v>100</v>
      </c>
      <c r="L541" s="174"/>
    </row>
    <row r="542" spans="1:12" s="166" customFormat="1" ht="17.25" thickTop="1" thickBot="1" x14ac:dyDescent="0.3">
      <c r="A542" s="73"/>
      <c r="B542" s="73"/>
      <c r="C542" s="90" t="s">
        <v>556</v>
      </c>
      <c r="D542" s="73">
        <v>41</v>
      </c>
      <c r="E542" s="91">
        <v>0</v>
      </c>
      <c r="F542" s="91">
        <v>0</v>
      </c>
      <c r="G542" s="92">
        <v>0</v>
      </c>
      <c r="H542" s="91">
        <v>0</v>
      </c>
      <c r="I542" s="92">
        <v>160</v>
      </c>
      <c r="J542" s="92">
        <v>160</v>
      </c>
      <c r="K542" s="92">
        <v>160</v>
      </c>
      <c r="L542" s="174"/>
    </row>
    <row r="543" spans="1:12" s="166" customFormat="1" ht="17.25" thickTop="1" thickBot="1" x14ac:dyDescent="0.3">
      <c r="A543" s="20"/>
      <c r="B543" s="39"/>
      <c r="C543" s="19" t="s">
        <v>189</v>
      </c>
      <c r="D543" s="39">
        <v>41</v>
      </c>
      <c r="E543" s="71">
        <v>238</v>
      </c>
      <c r="F543" s="71">
        <v>408</v>
      </c>
      <c r="G543" s="72">
        <v>500</v>
      </c>
      <c r="H543" s="71">
        <v>500</v>
      </c>
      <c r="I543" s="72">
        <v>200</v>
      </c>
      <c r="J543" s="72">
        <v>200</v>
      </c>
      <c r="K543" s="72">
        <v>200</v>
      </c>
    </row>
    <row r="544" spans="1:12" ht="17.25" thickTop="1" thickBot="1" x14ac:dyDescent="0.3">
      <c r="A544" s="50" t="s">
        <v>303</v>
      </c>
      <c r="B544" s="51"/>
      <c r="C544" s="256" t="s">
        <v>304</v>
      </c>
      <c r="D544" s="257"/>
      <c r="E544" s="52">
        <f>E545+E548</f>
        <v>393.36</v>
      </c>
      <c r="F544" s="52">
        <f>F545+F548</f>
        <v>233.22</v>
      </c>
      <c r="G544" s="53">
        <v>600</v>
      </c>
      <c r="H544" s="53">
        <v>600</v>
      </c>
      <c r="I544" s="53">
        <v>600</v>
      </c>
      <c r="J544" s="53">
        <v>600</v>
      </c>
      <c r="K544" s="53">
        <v>600</v>
      </c>
    </row>
    <row r="545" spans="1:12" ht="17.25" thickTop="1" thickBot="1" x14ac:dyDescent="0.3">
      <c r="A545" s="54"/>
      <c r="B545" s="54"/>
      <c r="C545" s="55" t="s">
        <v>137</v>
      </c>
      <c r="D545" s="54">
        <v>41</v>
      </c>
      <c r="E545" s="56">
        <f>E546+E547</f>
        <v>80.8</v>
      </c>
      <c r="F545" s="56">
        <f>F546+F547</f>
        <v>136.06</v>
      </c>
      <c r="G545" s="57">
        <v>200</v>
      </c>
      <c r="H545" s="56">
        <v>200</v>
      </c>
      <c r="I545" s="57">
        <v>200</v>
      </c>
      <c r="J545" s="57">
        <v>200</v>
      </c>
      <c r="K545" s="57">
        <v>200</v>
      </c>
    </row>
    <row r="546" spans="1:12" ht="17.25" thickTop="1" thickBot="1" x14ac:dyDescent="0.3">
      <c r="A546" s="75"/>
      <c r="B546" s="73"/>
      <c r="C546" s="74" t="s">
        <v>148</v>
      </c>
      <c r="D546" s="73">
        <v>41</v>
      </c>
      <c r="E546" s="76">
        <v>22</v>
      </c>
      <c r="F546" s="76">
        <v>74.86</v>
      </c>
      <c r="G546" s="77">
        <v>100</v>
      </c>
      <c r="H546" s="76">
        <v>100</v>
      </c>
      <c r="I546" s="77">
        <v>100</v>
      </c>
      <c r="J546" s="77">
        <v>100</v>
      </c>
      <c r="K546" s="77">
        <v>100</v>
      </c>
      <c r="L546" s="84"/>
    </row>
    <row r="547" spans="1:12" ht="17.25" thickTop="1" thickBot="1" x14ac:dyDescent="0.3">
      <c r="A547" s="25"/>
      <c r="B547" s="39"/>
      <c r="C547" s="24" t="s">
        <v>305</v>
      </c>
      <c r="D547" s="39">
        <v>41</v>
      </c>
      <c r="E547" s="68">
        <v>58.8</v>
      </c>
      <c r="F547" s="68">
        <v>61.2</v>
      </c>
      <c r="G547" s="69">
        <v>100</v>
      </c>
      <c r="H547" s="68">
        <v>100</v>
      </c>
      <c r="I547" s="69">
        <v>100</v>
      </c>
      <c r="J547" s="69">
        <v>100</v>
      </c>
      <c r="K547" s="69">
        <v>100</v>
      </c>
    </row>
    <row r="548" spans="1:12" ht="17.25" thickTop="1" thickBot="1" x14ac:dyDescent="0.3">
      <c r="A548" s="54"/>
      <c r="B548" s="54"/>
      <c r="C548" s="55" t="s">
        <v>257</v>
      </c>
      <c r="D548" s="117">
        <v>41</v>
      </c>
      <c r="E548" s="56">
        <v>312.56</v>
      </c>
      <c r="F548" s="56">
        <v>97.16</v>
      </c>
      <c r="G548" s="57">
        <v>300</v>
      </c>
      <c r="H548" s="56">
        <v>300</v>
      </c>
      <c r="I548" s="57">
        <v>300</v>
      </c>
      <c r="J548" s="57">
        <v>300</v>
      </c>
      <c r="K548" s="57">
        <v>300</v>
      </c>
      <c r="L548" s="118"/>
    </row>
    <row r="549" spans="1:12" ht="17.25" thickTop="1" thickBot="1" x14ac:dyDescent="0.3">
      <c r="A549" s="73"/>
      <c r="B549" s="73"/>
      <c r="C549" s="74" t="s">
        <v>162</v>
      </c>
      <c r="D549" s="39">
        <v>41</v>
      </c>
      <c r="E549" s="68">
        <v>312.56</v>
      </c>
      <c r="F549" s="68">
        <v>97.16</v>
      </c>
      <c r="G549" s="69">
        <v>300</v>
      </c>
      <c r="H549" s="68">
        <v>300</v>
      </c>
      <c r="I549" s="69">
        <v>300</v>
      </c>
      <c r="J549" s="69">
        <v>300</v>
      </c>
      <c r="K549" s="69">
        <v>300</v>
      </c>
    </row>
    <row r="550" spans="1:12" ht="17.25" thickTop="1" thickBot="1" x14ac:dyDescent="0.3">
      <c r="A550" s="54"/>
      <c r="B550" s="54"/>
      <c r="C550" s="55" t="s">
        <v>164</v>
      </c>
      <c r="D550" s="54">
        <v>41</v>
      </c>
      <c r="E550" s="56">
        <v>0</v>
      </c>
      <c r="F550" s="56">
        <v>0</v>
      </c>
      <c r="G550" s="57">
        <v>100</v>
      </c>
      <c r="H550" s="56">
        <v>100</v>
      </c>
      <c r="I550" s="57">
        <v>100</v>
      </c>
      <c r="J550" s="57">
        <v>100</v>
      </c>
      <c r="K550" s="57">
        <v>100</v>
      </c>
    </row>
    <row r="551" spans="1:12" ht="17.25" thickTop="1" thickBot="1" x14ac:dyDescent="0.3">
      <c r="A551" s="25"/>
      <c r="B551" s="109"/>
      <c r="C551" s="110" t="s">
        <v>171</v>
      </c>
      <c r="D551" s="39">
        <v>41</v>
      </c>
      <c r="E551" s="68">
        <v>0</v>
      </c>
      <c r="F551" s="68">
        <v>0</v>
      </c>
      <c r="G551" s="69">
        <v>100</v>
      </c>
      <c r="H551" s="68">
        <v>100</v>
      </c>
      <c r="I551" s="69">
        <v>100</v>
      </c>
      <c r="J551" s="69">
        <v>100</v>
      </c>
      <c r="K551" s="69">
        <v>100</v>
      </c>
    </row>
    <row r="552" spans="1:12" ht="17.25" thickTop="1" thickBot="1" x14ac:dyDescent="0.3">
      <c r="A552" s="50" t="s">
        <v>306</v>
      </c>
      <c r="B552" s="51"/>
      <c r="C552" s="256" t="s">
        <v>307</v>
      </c>
      <c r="D552" s="257"/>
      <c r="E552" s="52">
        <f t="shared" ref="E552:K552" si="7">E553+E560+E563+E568+E572+E574</f>
        <v>1838.0300000000002</v>
      </c>
      <c r="F552" s="52">
        <f t="shared" si="7"/>
        <v>1492.65</v>
      </c>
      <c r="G552" s="52">
        <f t="shared" si="7"/>
        <v>1815</v>
      </c>
      <c r="H552" s="52">
        <f t="shared" si="7"/>
        <v>7825</v>
      </c>
      <c r="I552" s="52">
        <f t="shared" si="7"/>
        <v>3015</v>
      </c>
      <c r="J552" s="52">
        <f t="shared" si="7"/>
        <v>3015</v>
      </c>
      <c r="K552" s="52">
        <f t="shared" si="7"/>
        <v>3015</v>
      </c>
    </row>
    <row r="553" spans="1:12" ht="17.25" thickTop="1" thickBot="1" x14ac:dyDescent="0.3">
      <c r="A553" s="54"/>
      <c r="B553" s="54"/>
      <c r="C553" s="55" t="s">
        <v>106</v>
      </c>
      <c r="D553" s="54">
        <v>41</v>
      </c>
      <c r="E553" s="56">
        <f>E556+E557+E559</f>
        <v>140.04</v>
      </c>
      <c r="F553" s="56">
        <f>F556+F557+F559</f>
        <v>38.119999999999997</v>
      </c>
      <c r="G553" s="56">
        <v>155</v>
      </c>
      <c r="H553" s="56">
        <v>155</v>
      </c>
      <c r="I553" s="56">
        <v>145</v>
      </c>
      <c r="J553" s="56">
        <v>145</v>
      </c>
      <c r="K553" s="56">
        <v>145</v>
      </c>
    </row>
    <row r="554" spans="1:12" ht="17.25" thickTop="1" thickBot="1" x14ac:dyDescent="0.3">
      <c r="A554" s="75"/>
      <c r="B554" s="106"/>
      <c r="C554" s="107" t="s">
        <v>308</v>
      </c>
      <c r="D554" s="73">
        <v>41</v>
      </c>
      <c r="E554" s="76">
        <v>0</v>
      </c>
      <c r="F554" s="76">
        <v>0</v>
      </c>
      <c r="G554" s="77">
        <v>15</v>
      </c>
      <c r="H554" s="76">
        <v>15</v>
      </c>
      <c r="I554" s="77">
        <v>15</v>
      </c>
      <c r="J554" s="77">
        <v>15</v>
      </c>
      <c r="K554" s="77">
        <v>15</v>
      </c>
      <c r="L554" s="84"/>
    </row>
    <row r="555" spans="1:12" ht="17.25" thickTop="1" thickBot="1" x14ac:dyDescent="0.3">
      <c r="A555" s="75"/>
      <c r="B555" s="106"/>
      <c r="C555" s="107" t="s">
        <v>309</v>
      </c>
      <c r="D555" s="73">
        <v>41</v>
      </c>
      <c r="E555" s="76">
        <v>0</v>
      </c>
      <c r="F555" s="76">
        <v>0</v>
      </c>
      <c r="G555" s="77">
        <v>50</v>
      </c>
      <c r="H555" s="76">
        <v>50</v>
      </c>
      <c r="I555" s="77">
        <v>50</v>
      </c>
      <c r="J555" s="77">
        <v>50</v>
      </c>
      <c r="K555" s="77">
        <v>50</v>
      </c>
      <c r="L555" s="84"/>
    </row>
    <row r="556" spans="1:12" ht="17.25" thickTop="1" thickBot="1" x14ac:dyDescent="0.3">
      <c r="A556" s="75"/>
      <c r="B556" s="106"/>
      <c r="C556" s="107" t="s">
        <v>116</v>
      </c>
      <c r="D556" s="73">
        <v>41</v>
      </c>
      <c r="E556" s="76">
        <v>100.35</v>
      </c>
      <c r="F556" s="76">
        <v>27.3</v>
      </c>
      <c r="G556" s="77">
        <v>50</v>
      </c>
      <c r="H556" s="76">
        <v>50</v>
      </c>
      <c r="I556" s="77">
        <v>50</v>
      </c>
      <c r="J556" s="77">
        <v>50</v>
      </c>
      <c r="K556" s="77">
        <v>50</v>
      </c>
      <c r="L556" s="84"/>
    </row>
    <row r="557" spans="1:12" ht="17.25" thickTop="1" thickBot="1" x14ac:dyDescent="0.3">
      <c r="A557" s="75"/>
      <c r="B557" s="106"/>
      <c r="C557" s="107" t="s">
        <v>117</v>
      </c>
      <c r="D557" s="73">
        <v>41</v>
      </c>
      <c r="E557" s="76">
        <v>5.67</v>
      </c>
      <c r="F557" s="76">
        <v>1.56</v>
      </c>
      <c r="G557" s="77">
        <v>5</v>
      </c>
      <c r="H557" s="76">
        <v>5</v>
      </c>
      <c r="I557" s="77">
        <v>5</v>
      </c>
      <c r="J557" s="77">
        <v>5</v>
      </c>
      <c r="K557" s="77">
        <v>5</v>
      </c>
      <c r="L557" s="84"/>
    </row>
    <row r="558" spans="1:12" ht="17.25" thickTop="1" thickBot="1" x14ac:dyDescent="0.3">
      <c r="A558" s="75"/>
      <c r="B558" s="106"/>
      <c r="C558" s="107" t="s">
        <v>118</v>
      </c>
      <c r="D558" s="73">
        <v>41</v>
      </c>
      <c r="E558" s="76">
        <v>0</v>
      </c>
      <c r="F558" s="76">
        <v>0</v>
      </c>
      <c r="G558" s="77">
        <v>5</v>
      </c>
      <c r="H558" s="76">
        <v>5</v>
      </c>
      <c r="I558" s="77">
        <v>5</v>
      </c>
      <c r="J558" s="77">
        <v>5</v>
      </c>
      <c r="K558" s="77">
        <v>5</v>
      </c>
      <c r="L558" s="84"/>
    </row>
    <row r="559" spans="1:12" ht="17.25" thickTop="1" thickBot="1" x14ac:dyDescent="0.3">
      <c r="A559" s="75"/>
      <c r="B559" s="106"/>
      <c r="C559" s="107" t="s">
        <v>120</v>
      </c>
      <c r="D559" s="73">
        <v>41</v>
      </c>
      <c r="E559" s="76">
        <v>34.020000000000003</v>
      </c>
      <c r="F559" s="76">
        <v>9.26</v>
      </c>
      <c r="G559" s="77">
        <v>30</v>
      </c>
      <c r="H559" s="76">
        <v>30</v>
      </c>
      <c r="I559" s="77">
        <v>20</v>
      </c>
      <c r="J559" s="77">
        <v>20</v>
      </c>
      <c r="K559" s="77">
        <v>20</v>
      </c>
      <c r="L559" s="84"/>
    </row>
    <row r="560" spans="1:12" ht="17.25" thickTop="1" thickBot="1" x14ac:dyDescent="0.3">
      <c r="A560" s="54"/>
      <c r="B560" s="54"/>
      <c r="C560" s="55" t="s">
        <v>126</v>
      </c>
      <c r="D560" s="54">
        <v>41</v>
      </c>
      <c r="E560" s="56">
        <v>126.14</v>
      </c>
      <c r="F560" s="56">
        <v>161.6</v>
      </c>
      <c r="G560" s="57">
        <v>500</v>
      </c>
      <c r="H560" s="56">
        <v>500</v>
      </c>
      <c r="I560" s="57">
        <v>500</v>
      </c>
      <c r="J560" s="57">
        <v>500</v>
      </c>
      <c r="K560" s="57">
        <v>500</v>
      </c>
    </row>
    <row r="561" spans="1:12" ht="17.25" thickTop="1" thickBot="1" x14ac:dyDescent="0.3">
      <c r="A561" s="20"/>
      <c r="B561" s="39"/>
      <c r="C561" s="19" t="s">
        <v>127</v>
      </c>
      <c r="D561" s="39">
        <v>41</v>
      </c>
      <c r="E561" s="71">
        <v>126.14</v>
      </c>
      <c r="F561" s="71">
        <v>161.6</v>
      </c>
      <c r="G561" s="72">
        <v>500</v>
      </c>
      <c r="H561" s="71">
        <v>500</v>
      </c>
      <c r="I561" s="72">
        <v>500</v>
      </c>
      <c r="J561" s="72">
        <v>500</v>
      </c>
      <c r="K561" s="72">
        <v>500</v>
      </c>
      <c r="L561" s="4"/>
    </row>
    <row r="562" spans="1:12" ht="17.25" thickTop="1" thickBot="1" x14ac:dyDescent="0.3">
      <c r="A562" s="25"/>
      <c r="B562" s="39"/>
      <c r="C562" s="24" t="s">
        <v>128</v>
      </c>
      <c r="D562" s="39">
        <v>41</v>
      </c>
      <c r="E562" s="68">
        <v>126.14</v>
      </c>
      <c r="F562" s="68">
        <v>161.6</v>
      </c>
      <c r="G562" s="69">
        <v>500</v>
      </c>
      <c r="H562" s="68">
        <v>500</v>
      </c>
      <c r="I562" s="69">
        <v>500</v>
      </c>
      <c r="J562" s="69">
        <v>500</v>
      </c>
      <c r="K562" s="69">
        <v>500</v>
      </c>
    </row>
    <row r="563" spans="1:12" ht="17.25" thickTop="1" thickBot="1" x14ac:dyDescent="0.3">
      <c r="A563" s="54"/>
      <c r="B563" s="54"/>
      <c r="C563" s="55" t="s">
        <v>137</v>
      </c>
      <c r="D563" s="54">
        <v>41</v>
      </c>
      <c r="E563" s="56">
        <v>208.7</v>
      </c>
      <c r="F563" s="56">
        <v>527.5</v>
      </c>
      <c r="G563" s="57">
        <v>350</v>
      </c>
      <c r="H563" s="56">
        <v>350</v>
      </c>
      <c r="I563" s="57">
        <v>350</v>
      </c>
      <c r="J563" s="57">
        <v>350</v>
      </c>
      <c r="K563" s="57">
        <v>350</v>
      </c>
    </row>
    <row r="564" spans="1:12" ht="17.25" thickTop="1" thickBot="1" x14ac:dyDescent="0.3">
      <c r="A564" s="73"/>
      <c r="B564" s="75"/>
      <c r="C564" s="74" t="s">
        <v>141</v>
      </c>
      <c r="D564" s="73">
        <v>41</v>
      </c>
      <c r="E564" s="76">
        <v>0</v>
      </c>
      <c r="F564" s="76">
        <v>0</v>
      </c>
      <c r="G564" s="77">
        <v>50</v>
      </c>
      <c r="H564" s="76">
        <v>50</v>
      </c>
      <c r="I564" s="77">
        <v>50</v>
      </c>
      <c r="J564" s="77">
        <v>50</v>
      </c>
      <c r="K564" s="77">
        <v>50</v>
      </c>
      <c r="L564" s="78"/>
    </row>
    <row r="565" spans="1:12" ht="17.25" thickTop="1" thickBot="1" x14ac:dyDescent="0.3">
      <c r="A565" s="20"/>
      <c r="B565" s="39"/>
      <c r="C565" s="19" t="s">
        <v>142</v>
      </c>
      <c r="D565" s="39">
        <v>41</v>
      </c>
      <c r="E565" s="71">
        <v>208.7</v>
      </c>
      <c r="F565" s="71">
        <v>527.5</v>
      </c>
      <c r="G565" s="72">
        <v>300</v>
      </c>
      <c r="H565" s="71">
        <v>300</v>
      </c>
      <c r="I565" s="72">
        <v>300</v>
      </c>
      <c r="J565" s="72">
        <v>300</v>
      </c>
      <c r="K565" s="72">
        <v>300</v>
      </c>
      <c r="L565" s="4"/>
    </row>
    <row r="566" spans="1:12" ht="17.25" thickTop="1" thickBot="1" x14ac:dyDescent="0.3">
      <c r="A566" s="25"/>
      <c r="B566" s="108"/>
      <c r="C566" s="24" t="s">
        <v>147</v>
      </c>
      <c r="D566" s="39">
        <v>41</v>
      </c>
      <c r="E566" s="68">
        <v>0</v>
      </c>
      <c r="F566" s="68">
        <v>0</v>
      </c>
      <c r="G566" s="69">
        <v>100</v>
      </c>
      <c r="H566" s="68">
        <v>100</v>
      </c>
      <c r="I566" s="69">
        <v>100</v>
      </c>
      <c r="J566" s="69">
        <v>100</v>
      </c>
      <c r="K566" s="69">
        <v>100</v>
      </c>
      <c r="L566" s="70"/>
    </row>
    <row r="567" spans="1:12" ht="17.25" thickTop="1" thickBot="1" x14ac:dyDescent="0.3">
      <c r="A567" s="25"/>
      <c r="B567" s="108"/>
      <c r="C567" s="24" t="s">
        <v>148</v>
      </c>
      <c r="D567" s="39">
        <v>41</v>
      </c>
      <c r="E567" s="68">
        <v>208.7</v>
      </c>
      <c r="F567" s="68">
        <v>527.5</v>
      </c>
      <c r="G567" s="69">
        <v>200</v>
      </c>
      <c r="H567" s="68">
        <v>200</v>
      </c>
      <c r="I567" s="69">
        <v>200</v>
      </c>
      <c r="J567" s="69">
        <v>200</v>
      </c>
      <c r="K567" s="69">
        <v>200</v>
      </c>
      <c r="L567" s="70"/>
    </row>
    <row r="568" spans="1:12" ht="17.25" thickTop="1" thickBot="1" x14ac:dyDescent="0.3">
      <c r="A568" s="54"/>
      <c r="B568" s="54"/>
      <c r="C568" s="55" t="s">
        <v>257</v>
      </c>
      <c r="D568" s="117">
        <v>41</v>
      </c>
      <c r="E568" s="119">
        <v>0</v>
      </c>
      <c r="F568" s="119">
        <v>167.27</v>
      </c>
      <c r="G568" s="120">
        <v>200</v>
      </c>
      <c r="H568" s="119">
        <v>6000</v>
      </c>
      <c r="I568" s="120">
        <v>1200</v>
      </c>
      <c r="J568" s="120">
        <v>1200</v>
      </c>
      <c r="K568" s="120">
        <v>1200</v>
      </c>
      <c r="L568" s="4"/>
    </row>
    <row r="569" spans="1:12" ht="17.25" thickTop="1" thickBot="1" x14ac:dyDescent="0.3">
      <c r="A569" s="73"/>
      <c r="B569" s="73"/>
      <c r="C569" s="74" t="s">
        <v>162</v>
      </c>
      <c r="D569" s="39">
        <v>41</v>
      </c>
      <c r="E569" s="68">
        <v>0</v>
      </c>
      <c r="F569" s="68">
        <v>0</v>
      </c>
      <c r="G569" s="69">
        <v>200</v>
      </c>
      <c r="H569" s="68">
        <v>1000</v>
      </c>
      <c r="I569" s="69">
        <v>1000</v>
      </c>
      <c r="J569" s="69">
        <v>1000</v>
      </c>
      <c r="K569" s="69">
        <v>1000</v>
      </c>
      <c r="L569" s="70"/>
    </row>
    <row r="570" spans="1:12" ht="17.25" thickTop="1" thickBot="1" x14ac:dyDescent="0.3">
      <c r="A570" s="73"/>
      <c r="B570" s="73"/>
      <c r="C570" s="74" t="s">
        <v>551</v>
      </c>
      <c r="D570" s="41" t="s">
        <v>84</v>
      </c>
      <c r="E570" s="68">
        <v>0</v>
      </c>
      <c r="F570" s="68">
        <v>0</v>
      </c>
      <c r="G570" s="69">
        <v>0</v>
      </c>
      <c r="H570" s="68">
        <v>5000</v>
      </c>
      <c r="I570" s="69">
        <v>0</v>
      </c>
      <c r="J570" s="69">
        <v>0</v>
      </c>
      <c r="K570" s="69">
        <v>0</v>
      </c>
      <c r="L570" s="70"/>
    </row>
    <row r="571" spans="1:12" ht="17.25" thickTop="1" thickBot="1" x14ac:dyDescent="0.3">
      <c r="A571" s="73"/>
      <c r="B571" s="73"/>
      <c r="C571" s="74" t="s">
        <v>544</v>
      </c>
      <c r="D571" s="39">
        <v>41</v>
      </c>
      <c r="E571" s="68">
        <v>0</v>
      </c>
      <c r="F571" s="68">
        <v>167.27</v>
      </c>
      <c r="G571" s="69">
        <v>0</v>
      </c>
      <c r="H571" s="68">
        <v>0</v>
      </c>
      <c r="I571" s="69">
        <v>200</v>
      </c>
      <c r="J571" s="69">
        <v>200</v>
      </c>
      <c r="K571" s="69">
        <v>200</v>
      </c>
      <c r="L571" s="70"/>
    </row>
    <row r="572" spans="1:12" ht="17.25" thickTop="1" thickBot="1" x14ac:dyDescent="0.3">
      <c r="A572" s="54"/>
      <c r="B572" s="117"/>
      <c r="C572" s="121" t="s">
        <v>310</v>
      </c>
      <c r="D572" s="117">
        <v>41</v>
      </c>
      <c r="E572" s="56">
        <v>0</v>
      </c>
      <c r="F572" s="56">
        <v>0</v>
      </c>
      <c r="G572" s="57">
        <v>10</v>
      </c>
      <c r="H572" s="56">
        <v>10</v>
      </c>
      <c r="I572" s="57">
        <v>10</v>
      </c>
      <c r="J572" s="57">
        <v>10</v>
      </c>
      <c r="K572" s="57">
        <v>10</v>
      </c>
      <c r="L572" s="70"/>
    </row>
    <row r="573" spans="1:12" ht="17.25" thickTop="1" thickBot="1" x14ac:dyDescent="0.3">
      <c r="A573" s="25"/>
      <c r="B573" s="39"/>
      <c r="C573" s="24" t="s">
        <v>311</v>
      </c>
      <c r="D573" s="39">
        <v>41</v>
      </c>
      <c r="E573" s="68">
        <v>0</v>
      </c>
      <c r="F573" s="68">
        <v>0</v>
      </c>
      <c r="G573" s="69">
        <v>10</v>
      </c>
      <c r="H573" s="68">
        <v>10</v>
      </c>
      <c r="I573" s="69">
        <v>10</v>
      </c>
      <c r="J573" s="69">
        <v>10</v>
      </c>
      <c r="K573" s="69">
        <v>10</v>
      </c>
      <c r="L573" s="70"/>
    </row>
    <row r="574" spans="1:12" ht="17.25" thickTop="1" thickBot="1" x14ac:dyDescent="0.3">
      <c r="A574" s="54"/>
      <c r="B574" s="54"/>
      <c r="C574" s="55" t="s">
        <v>164</v>
      </c>
      <c r="D574" s="54">
        <v>41</v>
      </c>
      <c r="E574" s="56">
        <f>E575+E580</f>
        <v>1363.15</v>
      </c>
      <c r="F574" s="56">
        <f>F575+F578+F580</f>
        <v>598.16</v>
      </c>
      <c r="G574" s="57">
        <v>600</v>
      </c>
      <c r="H574" s="57">
        <f>200+410+200</f>
        <v>810</v>
      </c>
      <c r="I574" s="57">
        <v>810</v>
      </c>
      <c r="J574" s="57">
        <v>810</v>
      </c>
      <c r="K574" s="57">
        <v>810</v>
      </c>
    </row>
    <row r="575" spans="1:12" ht="17.25" thickTop="1" thickBot="1" x14ac:dyDescent="0.3">
      <c r="A575" s="73"/>
      <c r="B575" s="73"/>
      <c r="C575" s="90" t="s">
        <v>170</v>
      </c>
      <c r="D575" s="73">
        <v>41</v>
      </c>
      <c r="E575" s="91">
        <v>646.15</v>
      </c>
      <c r="F575" s="91">
        <v>204</v>
      </c>
      <c r="G575" s="92">
        <v>200</v>
      </c>
      <c r="H575" s="91">
        <v>200</v>
      </c>
      <c r="I575" s="92">
        <v>200</v>
      </c>
      <c r="J575" s="92">
        <v>200</v>
      </c>
      <c r="K575" s="92">
        <v>200</v>
      </c>
      <c r="L575" s="78"/>
    </row>
    <row r="576" spans="1:12" s="217" customFormat="1" ht="17.25" thickTop="1" thickBot="1" x14ac:dyDescent="0.3">
      <c r="A576" s="75"/>
      <c r="B576" s="75"/>
      <c r="C576" s="74" t="s">
        <v>171</v>
      </c>
      <c r="D576" s="73">
        <v>41</v>
      </c>
      <c r="E576" s="76">
        <v>646.15</v>
      </c>
      <c r="F576" s="76">
        <v>0</v>
      </c>
      <c r="G576" s="77">
        <v>50</v>
      </c>
      <c r="H576" s="76">
        <v>50</v>
      </c>
      <c r="I576" s="77">
        <v>50</v>
      </c>
      <c r="J576" s="77">
        <v>50</v>
      </c>
      <c r="K576" s="77">
        <v>50</v>
      </c>
      <c r="L576" s="168"/>
    </row>
    <row r="577" spans="1:12" ht="17.25" thickTop="1" thickBot="1" x14ac:dyDescent="0.3">
      <c r="A577" s="73"/>
      <c r="B577" s="73"/>
      <c r="C577" s="74" t="s">
        <v>175</v>
      </c>
      <c r="D577" s="73">
        <v>41</v>
      </c>
      <c r="E577" s="76">
        <v>0</v>
      </c>
      <c r="F577" s="76">
        <v>204</v>
      </c>
      <c r="G577" s="77">
        <v>150</v>
      </c>
      <c r="H577" s="76">
        <v>150</v>
      </c>
      <c r="I577" s="77">
        <v>150</v>
      </c>
      <c r="J577" s="77">
        <v>150</v>
      </c>
      <c r="K577" s="77">
        <v>150</v>
      </c>
      <c r="L577" s="78"/>
    </row>
    <row r="578" spans="1:12" s="166" customFormat="1" ht="17.25" thickTop="1" thickBot="1" x14ac:dyDescent="0.3">
      <c r="A578" s="20"/>
      <c r="B578" s="39"/>
      <c r="C578" s="19" t="s">
        <v>183</v>
      </c>
      <c r="D578" s="39">
        <v>41</v>
      </c>
      <c r="E578" s="113">
        <v>0</v>
      </c>
      <c r="F578" s="113">
        <v>199.16</v>
      </c>
      <c r="G578" s="72">
        <v>200</v>
      </c>
      <c r="H578" s="71">
        <v>410</v>
      </c>
      <c r="I578" s="72">
        <v>410</v>
      </c>
      <c r="J578" s="72">
        <v>410</v>
      </c>
      <c r="K578" s="72">
        <v>410</v>
      </c>
    </row>
    <row r="579" spans="1:12" ht="17.25" thickTop="1" thickBot="1" x14ac:dyDescent="0.3">
      <c r="A579" s="25"/>
      <c r="B579" s="109"/>
      <c r="C579" s="110" t="s">
        <v>493</v>
      </c>
      <c r="D579" s="39">
        <v>41</v>
      </c>
      <c r="E579" s="111">
        <v>0</v>
      </c>
      <c r="F579" s="111">
        <v>199.16</v>
      </c>
      <c r="G579" s="69">
        <v>200</v>
      </c>
      <c r="H579" s="68">
        <v>410</v>
      </c>
      <c r="I579" s="69">
        <v>410</v>
      </c>
      <c r="J579" s="69">
        <v>410</v>
      </c>
      <c r="K579" s="69">
        <v>410</v>
      </c>
    </row>
    <row r="580" spans="1:12" s="166" customFormat="1" ht="17.25" thickTop="1" thickBot="1" x14ac:dyDescent="0.3">
      <c r="A580" s="20"/>
      <c r="B580" s="109"/>
      <c r="C580" s="173" t="s">
        <v>189</v>
      </c>
      <c r="D580" s="39">
        <v>41</v>
      </c>
      <c r="E580" s="71">
        <v>717</v>
      </c>
      <c r="F580" s="71">
        <v>195</v>
      </c>
      <c r="G580" s="72">
        <v>200</v>
      </c>
      <c r="H580" s="71">
        <v>200</v>
      </c>
      <c r="I580" s="72">
        <v>200</v>
      </c>
      <c r="J580" s="72">
        <v>200</v>
      </c>
      <c r="K580" s="72">
        <v>200</v>
      </c>
    </row>
    <row r="581" spans="1:12" ht="17.25" thickTop="1" thickBot="1" x14ac:dyDescent="0.3">
      <c r="A581" s="50" t="s">
        <v>312</v>
      </c>
      <c r="B581" s="51"/>
      <c r="C581" s="256" t="s">
        <v>313</v>
      </c>
      <c r="D581" s="257"/>
      <c r="E581" s="52">
        <v>0</v>
      </c>
      <c r="F581" s="52">
        <v>0</v>
      </c>
      <c r="G581" s="53">
        <v>50</v>
      </c>
      <c r="H581" s="52">
        <v>50</v>
      </c>
      <c r="I581" s="53">
        <v>50</v>
      </c>
      <c r="J581" s="53">
        <v>50</v>
      </c>
      <c r="K581" s="53">
        <v>50</v>
      </c>
    </row>
    <row r="582" spans="1:12" ht="17.25" thickTop="1" thickBot="1" x14ac:dyDescent="0.3">
      <c r="A582" s="54"/>
      <c r="B582" s="54"/>
      <c r="C582" s="55" t="s">
        <v>137</v>
      </c>
      <c r="D582" s="54">
        <v>41</v>
      </c>
      <c r="E582" s="56">
        <v>0</v>
      </c>
      <c r="F582" s="56">
        <v>0</v>
      </c>
      <c r="G582" s="57">
        <v>50</v>
      </c>
      <c r="H582" s="56">
        <v>50</v>
      </c>
      <c r="I582" s="57">
        <v>50</v>
      </c>
      <c r="J582" s="57">
        <v>50</v>
      </c>
      <c r="K582" s="57">
        <v>50</v>
      </c>
    </row>
    <row r="583" spans="1:12" ht="17.25" thickTop="1" thickBot="1" x14ac:dyDescent="0.3">
      <c r="A583" s="25"/>
      <c r="B583" s="109"/>
      <c r="C583" s="110" t="s">
        <v>148</v>
      </c>
      <c r="D583" s="39">
        <v>41</v>
      </c>
      <c r="E583" s="68">
        <v>0</v>
      </c>
      <c r="F583" s="68">
        <v>0</v>
      </c>
      <c r="G583" s="69">
        <v>50</v>
      </c>
      <c r="H583" s="68">
        <v>50</v>
      </c>
      <c r="I583" s="69">
        <v>50</v>
      </c>
      <c r="J583" s="69">
        <v>50</v>
      </c>
      <c r="K583" s="69">
        <v>50</v>
      </c>
    </row>
    <row r="584" spans="1:12" ht="17.25" thickTop="1" thickBot="1" x14ac:dyDescent="0.3">
      <c r="A584" s="50" t="s">
        <v>314</v>
      </c>
      <c r="B584" s="51"/>
      <c r="C584" s="256" t="s">
        <v>315</v>
      </c>
      <c r="D584" s="257"/>
      <c r="E584" s="52">
        <v>0</v>
      </c>
      <c r="F584" s="52">
        <v>0</v>
      </c>
      <c r="G584" s="53">
        <v>100</v>
      </c>
      <c r="H584" s="52">
        <v>100</v>
      </c>
      <c r="I584" s="53">
        <v>100</v>
      </c>
      <c r="J584" s="53">
        <v>100</v>
      </c>
      <c r="K584" s="53">
        <v>100</v>
      </c>
    </row>
    <row r="585" spans="1:12" ht="17.25" thickTop="1" thickBot="1" x14ac:dyDescent="0.3">
      <c r="A585" s="54"/>
      <c r="B585" s="54"/>
      <c r="C585" s="55" t="s">
        <v>137</v>
      </c>
      <c r="D585" s="54">
        <v>41</v>
      </c>
      <c r="E585" s="56">
        <v>0</v>
      </c>
      <c r="F585" s="56">
        <v>0</v>
      </c>
      <c r="G585" s="57">
        <v>100</v>
      </c>
      <c r="H585" s="56">
        <v>100</v>
      </c>
      <c r="I585" s="57">
        <v>100</v>
      </c>
      <c r="J585" s="57">
        <v>100</v>
      </c>
      <c r="K585" s="57">
        <v>100</v>
      </c>
    </row>
    <row r="586" spans="1:12" ht="17.25" thickTop="1" thickBot="1" x14ac:dyDescent="0.3">
      <c r="A586" s="25"/>
      <c r="B586" s="109"/>
      <c r="C586" s="110" t="s">
        <v>148</v>
      </c>
      <c r="D586" s="39">
        <v>41</v>
      </c>
      <c r="E586" s="68">
        <v>0</v>
      </c>
      <c r="F586" s="68">
        <v>0</v>
      </c>
      <c r="G586" s="69">
        <v>100</v>
      </c>
      <c r="H586" s="68">
        <v>100</v>
      </c>
      <c r="I586" s="69">
        <v>100</v>
      </c>
      <c r="J586" s="69">
        <v>100</v>
      </c>
      <c r="K586" s="69">
        <v>100</v>
      </c>
    </row>
    <row r="587" spans="1:12" ht="17.25" thickTop="1" thickBot="1" x14ac:dyDescent="0.3">
      <c r="A587" s="50" t="s">
        <v>316</v>
      </c>
      <c r="B587" s="51"/>
      <c r="C587" s="256" t="s">
        <v>317</v>
      </c>
      <c r="D587" s="257"/>
      <c r="E587" s="52">
        <f>E588+E590+E598+E601</f>
        <v>678.16</v>
      </c>
      <c r="F587" s="52">
        <f>F588+F590+F598+F601</f>
        <v>639.84</v>
      </c>
      <c r="G587" s="53">
        <v>840</v>
      </c>
      <c r="H587" s="53">
        <v>840</v>
      </c>
      <c r="I587" s="53">
        <f>I588+I590+I598+I601+I604</f>
        <v>990</v>
      </c>
      <c r="J587" s="53">
        <f>J588+J590+J598+J601+J604</f>
        <v>990</v>
      </c>
      <c r="K587" s="53">
        <f>K588+K590+K598+K601+K604</f>
        <v>990</v>
      </c>
    </row>
    <row r="588" spans="1:12" ht="17.25" thickTop="1" thickBot="1" x14ac:dyDescent="0.3">
      <c r="A588" s="54"/>
      <c r="B588" s="54"/>
      <c r="C588" s="55" t="s">
        <v>101</v>
      </c>
      <c r="D588" s="54">
        <v>41</v>
      </c>
      <c r="E588" s="56">
        <v>0</v>
      </c>
      <c r="F588" s="56">
        <v>0</v>
      </c>
      <c r="G588" s="57">
        <v>50</v>
      </c>
      <c r="H588" s="56">
        <v>50</v>
      </c>
      <c r="I588" s="57">
        <v>50</v>
      </c>
      <c r="J588" s="57">
        <v>50</v>
      </c>
      <c r="K588" s="57">
        <v>50</v>
      </c>
    </row>
    <row r="589" spans="1:12" ht="17.25" thickTop="1" thickBot="1" x14ac:dyDescent="0.3">
      <c r="A589" s="25"/>
      <c r="B589" s="39"/>
      <c r="C589" s="24" t="s">
        <v>318</v>
      </c>
      <c r="D589" s="39">
        <v>41</v>
      </c>
      <c r="E589" s="111">
        <v>0</v>
      </c>
      <c r="F589" s="68">
        <v>0</v>
      </c>
      <c r="G589" s="69">
        <v>50</v>
      </c>
      <c r="H589" s="68">
        <v>50</v>
      </c>
      <c r="I589" s="69">
        <v>50</v>
      </c>
      <c r="J589" s="69">
        <v>50</v>
      </c>
      <c r="K589" s="69">
        <v>50</v>
      </c>
    </row>
    <row r="590" spans="1:12" ht="17.25" thickTop="1" thickBot="1" x14ac:dyDescent="0.3">
      <c r="A590" s="54"/>
      <c r="B590" s="54"/>
      <c r="C590" s="55" t="s">
        <v>106</v>
      </c>
      <c r="D590" s="54">
        <v>41</v>
      </c>
      <c r="E590" s="56">
        <f>E593+E594+E597</f>
        <v>10.75</v>
      </c>
      <c r="F590" s="56">
        <v>0</v>
      </c>
      <c r="G590" s="57">
        <v>70</v>
      </c>
      <c r="H590" s="56">
        <v>70</v>
      </c>
      <c r="I590" s="57">
        <v>70</v>
      </c>
      <c r="J590" s="57">
        <v>70</v>
      </c>
      <c r="K590" s="57">
        <v>70</v>
      </c>
    </row>
    <row r="591" spans="1:12" ht="17.25" thickTop="1" thickBot="1" x14ac:dyDescent="0.3">
      <c r="A591" s="25"/>
      <c r="B591" s="39"/>
      <c r="C591" s="24" t="s">
        <v>319</v>
      </c>
      <c r="D591" s="39">
        <v>41</v>
      </c>
      <c r="E591" s="68">
        <v>0</v>
      </c>
      <c r="F591" s="68">
        <v>0</v>
      </c>
      <c r="G591" s="69">
        <v>10</v>
      </c>
      <c r="H591" s="68">
        <v>10</v>
      </c>
      <c r="I591" s="69">
        <v>10</v>
      </c>
      <c r="J591" s="69">
        <v>10</v>
      </c>
      <c r="K591" s="69">
        <v>10</v>
      </c>
    </row>
    <row r="592" spans="1:12" ht="17.25" thickTop="1" thickBot="1" x14ac:dyDescent="0.3">
      <c r="A592" s="25"/>
      <c r="B592" s="39"/>
      <c r="C592" s="24" t="s">
        <v>115</v>
      </c>
      <c r="D592" s="39">
        <v>41</v>
      </c>
      <c r="E592" s="111">
        <v>0</v>
      </c>
      <c r="F592" s="68">
        <v>0</v>
      </c>
      <c r="G592" s="69">
        <v>10</v>
      </c>
      <c r="H592" s="68">
        <v>10</v>
      </c>
      <c r="I592" s="69">
        <v>10</v>
      </c>
      <c r="J592" s="69">
        <v>10</v>
      </c>
      <c r="K592" s="69">
        <v>10</v>
      </c>
    </row>
    <row r="593" spans="1:12" ht="17.25" thickTop="1" thickBot="1" x14ac:dyDescent="0.3">
      <c r="A593" s="25"/>
      <c r="B593" s="39"/>
      <c r="C593" s="24" t="s">
        <v>116</v>
      </c>
      <c r="D593" s="39">
        <v>41</v>
      </c>
      <c r="E593" s="111">
        <v>7.7</v>
      </c>
      <c r="F593" s="68">
        <v>0</v>
      </c>
      <c r="G593" s="69">
        <v>10</v>
      </c>
      <c r="H593" s="68">
        <v>10</v>
      </c>
      <c r="I593" s="69">
        <v>10</v>
      </c>
      <c r="J593" s="69">
        <v>10</v>
      </c>
      <c r="K593" s="69">
        <v>10</v>
      </c>
    </row>
    <row r="594" spans="1:12" ht="17.25" thickTop="1" thickBot="1" x14ac:dyDescent="0.3">
      <c r="A594" s="25"/>
      <c r="B594" s="39"/>
      <c r="C594" s="24" t="s">
        <v>117</v>
      </c>
      <c r="D594" s="39">
        <v>41</v>
      </c>
      <c r="E594" s="111">
        <v>0.44</v>
      </c>
      <c r="F594" s="68">
        <v>0</v>
      </c>
      <c r="G594" s="69">
        <v>10</v>
      </c>
      <c r="H594" s="68">
        <v>10</v>
      </c>
      <c r="I594" s="69">
        <v>10</v>
      </c>
      <c r="J594" s="69">
        <v>10</v>
      </c>
      <c r="K594" s="69">
        <v>10</v>
      </c>
    </row>
    <row r="595" spans="1:12" ht="17.25" thickTop="1" thickBot="1" x14ac:dyDescent="0.3">
      <c r="A595" s="25"/>
      <c r="B595" s="39"/>
      <c r="C595" s="24" t="s">
        <v>118</v>
      </c>
      <c r="D595" s="39">
        <v>41</v>
      </c>
      <c r="E595" s="111">
        <v>0</v>
      </c>
      <c r="F595" s="68">
        <v>0</v>
      </c>
      <c r="G595" s="69">
        <v>10</v>
      </c>
      <c r="H595" s="68">
        <v>10</v>
      </c>
      <c r="I595" s="69">
        <v>10</v>
      </c>
      <c r="J595" s="69">
        <v>10</v>
      </c>
      <c r="K595" s="69">
        <v>10</v>
      </c>
    </row>
    <row r="596" spans="1:12" ht="17.25" thickTop="1" thickBot="1" x14ac:dyDescent="0.3">
      <c r="A596" s="25"/>
      <c r="B596" s="39"/>
      <c r="C596" s="24" t="s">
        <v>119</v>
      </c>
      <c r="D596" s="39">
        <v>41</v>
      </c>
      <c r="E596" s="111">
        <v>0</v>
      </c>
      <c r="F596" s="68">
        <v>0</v>
      </c>
      <c r="G596" s="69">
        <v>10</v>
      </c>
      <c r="H596" s="68">
        <v>10</v>
      </c>
      <c r="I596" s="69">
        <v>10</v>
      </c>
      <c r="J596" s="69">
        <v>10</v>
      </c>
      <c r="K596" s="69">
        <v>10</v>
      </c>
    </row>
    <row r="597" spans="1:12" ht="17.25" thickTop="1" thickBot="1" x14ac:dyDescent="0.3">
      <c r="A597" s="25"/>
      <c r="B597" s="39"/>
      <c r="C597" s="24" t="s">
        <v>120</v>
      </c>
      <c r="D597" s="39">
        <v>41</v>
      </c>
      <c r="E597" s="111">
        <v>2.61</v>
      </c>
      <c r="F597" s="68">
        <v>0</v>
      </c>
      <c r="G597" s="69">
        <v>10</v>
      </c>
      <c r="H597" s="68">
        <v>10</v>
      </c>
      <c r="I597" s="69">
        <v>10</v>
      </c>
      <c r="J597" s="69">
        <v>10</v>
      </c>
      <c r="K597" s="69">
        <v>10</v>
      </c>
    </row>
    <row r="598" spans="1:12" ht="17.25" thickTop="1" thickBot="1" x14ac:dyDescent="0.3">
      <c r="A598" s="54"/>
      <c r="B598" s="54"/>
      <c r="C598" s="55" t="s">
        <v>164</v>
      </c>
      <c r="D598" s="54">
        <v>41</v>
      </c>
      <c r="E598" s="56">
        <v>55</v>
      </c>
      <c r="F598" s="56">
        <v>0</v>
      </c>
      <c r="G598" s="57">
        <v>60</v>
      </c>
      <c r="H598" s="56">
        <v>60</v>
      </c>
      <c r="I598" s="57">
        <v>60</v>
      </c>
      <c r="J598" s="57">
        <v>60</v>
      </c>
      <c r="K598" s="57">
        <v>60</v>
      </c>
    </row>
    <row r="599" spans="1:12" ht="17.25" thickTop="1" thickBot="1" x14ac:dyDescent="0.3">
      <c r="A599" s="25"/>
      <c r="B599" s="39"/>
      <c r="C599" s="24" t="s">
        <v>320</v>
      </c>
      <c r="D599" s="39">
        <v>41</v>
      </c>
      <c r="E599" s="111">
        <v>0</v>
      </c>
      <c r="F599" s="68">
        <v>0</v>
      </c>
      <c r="G599" s="69">
        <v>10</v>
      </c>
      <c r="H599" s="68">
        <v>10</v>
      </c>
      <c r="I599" s="69">
        <v>10</v>
      </c>
      <c r="J599" s="69">
        <v>10</v>
      </c>
      <c r="K599" s="69">
        <v>10</v>
      </c>
    </row>
    <row r="600" spans="1:12" ht="17.25" thickTop="1" thickBot="1" x14ac:dyDescent="0.3">
      <c r="A600" s="25"/>
      <c r="B600" s="39"/>
      <c r="C600" s="24" t="s">
        <v>189</v>
      </c>
      <c r="D600" s="39">
        <v>41</v>
      </c>
      <c r="E600" s="68">
        <v>55</v>
      </c>
      <c r="F600" s="68">
        <v>0</v>
      </c>
      <c r="G600" s="69">
        <v>50</v>
      </c>
      <c r="H600" s="68">
        <v>50</v>
      </c>
      <c r="I600" s="69">
        <v>50</v>
      </c>
      <c r="J600" s="69">
        <v>50</v>
      </c>
      <c r="K600" s="69">
        <v>50</v>
      </c>
    </row>
    <row r="601" spans="1:12" ht="17.25" thickTop="1" thickBot="1" x14ac:dyDescent="0.3">
      <c r="A601" s="54"/>
      <c r="B601" s="54"/>
      <c r="C601" s="55" t="s">
        <v>193</v>
      </c>
      <c r="D601" s="54">
        <v>41</v>
      </c>
      <c r="E601" s="56">
        <v>612.41</v>
      </c>
      <c r="F601" s="56">
        <v>639.84</v>
      </c>
      <c r="G601" s="57">
        <v>650</v>
      </c>
      <c r="H601" s="56">
        <v>650</v>
      </c>
      <c r="I601" s="57">
        <v>800</v>
      </c>
      <c r="J601" s="57">
        <v>800</v>
      </c>
      <c r="K601" s="57">
        <v>800</v>
      </c>
    </row>
    <row r="602" spans="1:12" ht="17.25" thickTop="1" thickBot="1" x14ac:dyDescent="0.3">
      <c r="A602" s="20"/>
      <c r="B602" s="39"/>
      <c r="C602" s="19" t="s">
        <v>194</v>
      </c>
      <c r="D602" s="39">
        <v>41</v>
      </c>
      <c r="E602" s="71">
        <v>612.41</v>
      </c>
      <c r="F602" s="71">
        <v>639.84</v>
      </c>
      <c r="G602" s="72">
        <v>650</v>
      </c>
      <c r="H602" s="71">
        <v>650</v>
      </c>
      <c r="I602" s="72">
        <v>800</v>
      </c>
      <c r="J602" s="72">
        <v>800</v>
      </c>
      <c r="K602" s="72">
        <v>800</v>
      </c>
      <c r="L602" s="4"/>
    </row>
    <row r="603" spans="1:12" ht="17.25" thickTop="1" thickBot="1" x14ac:dyDescent="0.3">
      <c r="A603" s="25"/>
      <c r="B603" s="39"/>
      <c r="C603" s="24" t="s">
        <v>321</v>
      </c>
      <c r="D603" s="39">
        <v>41</v>
      </c>
      <c r="E603" s="68">
        <v>612.14</v>
      </c>
      <c r="F603" s="68">
        <v>639.84</v>
      </c>
      <c r="G603" s="69">
        <v>650</v>
      </c>
      <c r="H603" s="68">
        <v>650</v>
      </c>
      <c r="I603" s="69">
        <v>800</v>
      </c>
      <c r="J603" s="69">
        <v>800</v>
      </c>
      <c r="K603" s="69">
        <v>800</v>
      </c>
    </row>
    <row r="604" spans="1:12" ht="17.25" thickTop="1" thickBot="1" x14ac:dyDescent="0.3">
      <c r="A604" s="54"/>
      <c r="B604" s="54"/>
      <c r="C604" s="55" t="s">
        <v>200</v>
      </c>
      <c r="D604" s="54">
        <v>41</v>
      </c>
      <c r="E604" s="56">
        <v>0</v>
      </c>
      <c r="F604" s="56">
        <v>0</v>
      </c>
      <c r="G604" s="57">
        <v>10</v>
      </c>
      <c r="H604" s="56">
        <v>10</v>
      </c>
      <c r="I604" s="57">
        <v>10</v>
      </c>
      <c r="J604" s="57">
        <v>10</v>
      </c>
      <c r="K604" s="57">
        <v>10</v>
      </c>
    </row>
    <row r="605" spans="1:12" ht="17.25" thickTop="1" thickBot="1" x14ac:dyDescent="0.3">
      <c r="A605" s="25"/>
      <c r="B605" s="39"/>
      <c r="C605" s="24" t="s">
        <v>205</v>
      </c>
      <c r="D605" s="39">
        <v>41</v>
      </c>
      <c r="E605" s="68">
        <v>0</v>
      </c>
      <c r="F605" s="68">
        <v>0</v>
      </c>
      <c r="G605" s="69">
        <v>10</v>
      </c>
      <c r="H605" s="68">
        <v>10</v>
      </c>
      <c r="I605" s="69">
        <v>10</v>
      </c>
      <c r="J605" s="69">
        <v>10</v>
      </c>
      <c r="K605" s="69">
        <v>10</v>
      </c>
    </row>
    <row r="606" spans="1:12" ht="17.25" thickTop="1" thickBot="1" x14ac:dyDescent="0.3">
      <c r="A606" s="50" t="s">
        <v>494</v>
      </c>
      <c r="B606" s="51"/>
      <c r="C606" s="256" t="s">
        <v>495</v>
      </c>
      <c r="D606" s="257"/>
      <c r="E606" s="52">
        <v>0</v>
      </c>
      <c r="F606" s="52">
        <v>4560</v>
      </c>
      <c r="G606" s="53">
        <v>300</v>
      </c>
      <c r="H606" s="52">
        <v>3000</v>
      </c>
      <c r="I606" s="53">
        <v>0</v>
      </c>
      <c r="J606" s="53">
        <v>0</v>
      </c>
      <c r="K606" s="53">
        <v>0</v>
      </c>
    </row>
    <row r="607" spans="1:12" ht="17.25" thickTop="1" thickBot="1" x14ac:dyDescent="0.3">
      <c r="A607" s="54"/>
      <c r="B607" s="54"/>
      <c r="C607" s="55" t="s">
        <v>200</v>
      </c>
      <c r="D607" s="54"/>
      <c r="E607" s="56">
        <v>0</v>
      </c>
      <c r="F607" s="56">
        <v>4560</v>
      </c>
      <c r="G607" s="57">
        <v>300</v>
      </c>
      <c r="H607" s="56">
        <v>3000</v>
      </c>
      <c r="I607" s="57">
        <v>0</v>
      </c>
      <c r="J607" s="57">
        <v>0</v>
      </c>
      <c r="K607" s="57">
        <v>0</v>
      </c>
    </row>
    <row r="608" spans="1:12" ht="17.25" thickTop="1" thickBot="1" x14ac:dyDescent="0.3">
      <c r="A608" s="25"/>
      <c r="B608" s="39"/>
      <c r="C608" s="24" t="s">
        <v>496</v>
      </c>
      <c r="D608" s="41" t="s">
        <v>431</v>
      </c>
      <c r="E608" s="111">
        <v>0</v>
      </c>
      <c r="F608" s="68">
        <v>4560</v>
      </c>
      <c r="G608" s="69">
        <v>300</v>
      </c>
      <c r="H608" s="68">
        <v>3000</v>
      </c>
      <c r="I608" s="69">
        <v>0</v>
      </c>
      <c r="J608" s="69">
        <v>0</v>
      </c>
      <c r="K608" s="69">
        <v>0</v>
      </c>
    </row>
    <row r="609" spans="1:11" ht="17.25" thickTop="1" thickBot="1" x14ac:dyDescent="0.3">
      <c r="A609" s="24"/>
      <c r="B609" s="20"/>
      <c r="C609" s="24"/>
      <c r="D609" s="41"/>
      <c r="E609" s="68"/>
      <c r="F609" s="68"/>
      <c r="G609" s="69"/>
      <c r="H609" s="68"/>
      <c r="I609" s="69"/>
      <c r="J609" s="69"/>
      <c r="K609" s="69"/>
    </row>
    <row r="610" spans="1:11" ht="16.5" thickTop="1" x14ac:dyDescent="0.25">
      <c r="B610" s="42"/>
      <c r="D610" s="42"/>
      <c r="E610" s="43"/>
      <c r="F610" s="43"/>
      <c r="G610" s="43"/>
      <c r="H610" s="43"/>
      <c r="I610" s="44"/>
      <c r="J610" s="44"/>
      <c r="K610" s="44"/>
    </row>
    <row r="611" spans="1:11" x14ac:dyDescent="0.25">
      <c r="B611" s="42"/>
      <c r="D611" s="42"/>
      <c r="E611" s="43"/>
      <c r="F611" s="43"/>
      <c r="G611" s="43"/>
      <c r="H611" s="43"/>
      <c r="I611" s="44"/>
      <c r="J611" s="44"/>
      <c r="K611" s="44"/>
    </row>
    <row r="612" spans="1:11" x14ac:dyDescent="0.25">
      <c r="B612" s="42"/>
      <c r="D612" s="42"/>
      <c r="E612" s="43"/>
      <c r="F612" s="43"/>
      <c r="G612" s="43"/>
      <c r="H612" s="43"/>
      <c r="I612" s="44"/>
      <c r="J612" s="44"/>
      <c r="K612" s="44"/>
    </row>
  </sheetData>
  <mergeCells count="24">
    <mergeCell ref="C331:D331"/>
    <mergeCell ref="C6:D6"/>
    <mergeCell ref="C143:D143"/>
    <mergeCell ref="C149:D149"/>
    <mergeCell ref="C302:D302"/>
    <mergeCell ref="C314:D314"/>
    <mergeCell ref="C476:D476"/>
    <mergeCell ref="C334:D334"/>
    <mergeCell ref="C345:D345"/>
    <mergeCell ref="C361:D361"/>
    <mergeCell ref="C400:D400"/>
    <mergeCell ref="C405:D405"/>
    <mergeCell ref="C417:D417"/>
    <mergeCell ref="C432:D432"/>
    <mergeCell ref="C435:D435"/>
    <mergeCell ref="C458:D458"/>
    <mergeCell ref="C463:D463"/>
    <mergeCell ref="C587:D587"/>
    <mergeCell ref="C606:D606"/>
    <mergeCell ref="C499:D499"/>
    <mergeCell ref="C544:D544"/>
    <mergeCell ref="C552:D552"/>
    <mergeCell ref="C581:D581"/>
    <mergeCell ref="C584:D584"/>
  </mergeCells>
  <pageMargins left="0.11811023622047245" right="0.19685039370078741" top="0.15748031496062992" bottom="0.15748031496062992" header="0.31496062992125984" footer="0.31496062992125984"/>
  <pageSetup paperSize="9"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="130" zoomScaleNormal="130" workbookViewId="0">
      <selection activeCell="A22" sqref="A22"/>
    </sheetView>
  </sheetViews>
  <sheetFormatPr defaultRowHeight="15.75" x14ac:dyDescent="0.25"/>
  <cols>
    <col min="1" max="1" width="47.25" customWidth="1"/>
    <col min="3" max="4" width="13.625" customWidth="1"/>
    <col min="5" max="5" width="11.5" customWidth="1"/>
    <col min="6" max="6" width="10.375" customWidth="1"/>
    <col min="7" max="7" width="11" customWidth="1"/>
    <col min="8" max="8" width="10.625" customWidth="1"/>
    <col min="9" max="9" width="9.375" bestFit="1" customWidth="1"/>
  </cols>
  <sheetData>
    <row r="1" spans="1:10" ht="31.5" x14ac:dyDescent="0.5">
      <c r="B1" s="124" t="s">
        <v>558</v>
      </c>
      <c r="C1" s="125"/>
      <c r="D1" s="125"/>
      <c r="E1" s="125"/>
      <c r="F1" s="125"/>
    </row>
    <row r="3" spans="1:10" x14ac:dyDescent="0.25">
      <c r="B3" s="4"/>
    </row>
    <row r="4" spans="1:10" x14ac:dyDescent="0.25">
      <c r="B4" s="4"/>
    </row>
    <row r="5" spans="1:10" ht="16.5" thickBot="1" x14ac:dyDescent="0.3">
      <c r="B5" s="4"/>
    </row>
    <row r="6" spans="1:10" ht="45" thickTop="1" thickBot="1" x14ac:dyDescent="0.3">
      <c r="A6" s="126" t="s">
        <v>0</v>
      </c>
      <c r="B6" s="126" t="s">
        <v>1</v>
      </c>
      <c r="C6" s="127" t="s">
        <v>422</v>
      </c>
      <c r="D6" s="127" t="s">
        <v>525</v>
      </c>
      <c r="E6" s="127" t="s">
        <v>382</v>
      </c>
      <c r="F6" s="127" t="s">
        <v>559</v>
      </c>
      <c r="G6" s="127" t="s">
        <v>394</v>
      </c>
      <c r="H6" s="127" t="s">
        <v>425</v>
      </c>
      <c r="I6" s="127" t="s">
        <v>523</v>
      </c>
    </row>
    <row r="7" spans="1:10" ht="17.25" thickTop="1" thickBot="1" x14ac:dyDescent="0.3">
      <c r="A7" s="10" t="s">
        <v>334</v>
      </c>
      <c r="B7" s="11"/>
      <c r="C7" s="12">
        <v>0</v>
      </c>
      <c r="D7" s="12">
        <v>0</v>
      </c>
      <c r="E7" s="12">
        <v>20000</v>
      </c>
      <c r="F7" s="12">
        <v>35000</v>
      </c>
      <c r="G7" s="12">
        <v>0</v>
      </c>
      <c r="H7" s="12">
        <v>0</v>
      </c>
      <c r="I7" s="12">
        <v>0</v>
      </c>
      <c r="J7" s="4"/>
    </row>
    <row r="8" spans="1:10" ht="17.25" thickTop="1" thickBot="1" x14ac:dyDescent="0.3">
      <c r="A8" s="22" t="s">
        <v>335</v>
      </c>
      <c r="B8" s="17"/>
      <c r="C8" s="18">
        <v>0</v>
      </c>
      <c r="D8" s="18">
        <v>0</v>
      </c>
      <c r="E8" s="18">
        <v>20000</v>
      </c>
      <c r="F8" s="18">
        <v>35000</v>
      </c>
      <c r="G8" s="18">
        <v>0</v>
      </c>
      <c r="H8" s="18">
        <v>0</v>
      </c>
      <c r="I8" s="18">
        <v>0</v>
      </c>
      <c r="J8" s="4"/>
    </row>
    <row r="9" spans="1:10" ht="17.25" thickTop="1" thickBot="1" x14ac:dyDescent="0.3">
      <c r="A9" s="24" t="s">
        <v>336</v>
      </c>
      <c r="B9" s="20">
        <v>111</v>
      </c>
      <c r="C9" s="21">
        <v>0</v>
      </c>
      <c r="D9" s="21">
        <v>0</v>
      </c>
      <c r="E9" s="21">
        <v>0</v>
      </c>
      <c r="F9" s="21">
        <v>15000</v>
      </c>
      <c r="G9" s="21">
        <v>0</v>
      </c>
      <c r="H9" s="21">
        <v>0</v>
      </c>
      <c r="I9" s="21">
        <v>0</v>
      </c>
    </row>
    <row r="10" spans="1:10" ht="17.25" thickTop="1" thickBot="1" x14ac:dyDescent="0.3">
      <c r="A10" s="24" t="s">
        <v>337</v>
      </c>
      <c r="B10" s="20" t="s">
        <v>84</v>
      </c>
      <c r="C10" s="21">
        <v>0</v>
      </c>
      <c r="D10" s="21">
        <v>0</v>
      </c>
      <c r="E10" s="21">
        <v>20000</v>
      </c>
      <c r="F10" s="21">
        <v>20000</v>
      </c>
      <c r="G10" s="21">
        <v>0</v>
      </c>
      <c r="H10" s="21">
        <v>0</v>
      </c>
      <c r="I10" s="21">
        <v>0</v>
      </c>
    </row>
    <row r="11" spans="1:10" ht="17.25" thickTop="1" thickBot="1" x14ac:dyDescent="0.3">
      <c r="A11" s="10" t="s">
        <v>338</v>
      </c>
      <c r="B11" s="11"/>
      <c r="C11" s="12">
        <v>43055.78</v>
      </c>
      <c r="D11" s="12">
        <v>6224.57</v>
      </c>
      <c r="E11" s="12">
        <v>108000</v>
      </c>
      <c r="F11" s="12">
        <v>118000</v>
      </c>
      <c r="G11" s="12">
        <v>104000</v>
      </c>
      <c r="H11" s="12">
        <v>104000</v>
      </c>
      <c r="I11" s="12">
        <v>104000</v>
      </c>
      <c r="J11" s="4"/>
    </row>
    <row r="12" spans="1:10" ht="17.25" thickTop="1" thickBot="1" x14ac:dyDescent="0.3">
      <c r="A12" s="16" t="s">
        <v>339</v>
      </c>
      <c r="B12" s="17"/>
      <c r="C12" s="18">
        <v>0</v>
      </c>
      <c r="D12" s="18">
        <v>674.57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4"/>
    </row>
    <row r="13" spans="1:10" ht="17.25" thickTop="1" thickBot="1" x14ac:dyDescent="0.3">
      <c r="A13" s="24" t="s">
        <v>514</v>
      </c>
      <c r="B13" s="20" t="s">
        <v>481</v>
      </c>
      <c r="C13" s="21">
        <v>0</v>
      </c>
      <c r="D13" s="21">
        <v>674.57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10" ht="17.25" thickTop="1" thickBot="1" x14ac:dyDescent="0.3">
      <c r="A14" s="16" t="s">
        <v>340</v>
      </c>
      <c r="B14" s="17"/>
      <c r="C14" s="18">
        <v>43055.78</v>
      </c>
      <c r="D14" s="18">
        <v>5550</v>
      </c>
      <c r="E14" s="18">
        <v>108000</v>
      </c>
      <c r="F14" s="18">
        <v>118000</v>
      </c>
      <c r="G14" s="18">
        <v>104000</v>
      </c>
      <c r="H14" s="18">
        <v>104000</v>
      </c>
      <c r="I14" s="18">
        <v>104000</v>
      </c>
      <c r="J14" s="4"/>
    </row>
    <row r="15" spans="1:10" ht="17.25" thickTop="1" thickBot="1" x14ac:dyDescent="0.3">
      <c r="A15" s="24" t="s">
        <v>341</v>
      </c>
      <c r="B15" s="20">
        <v>46</v>
      </c>
      <c r="C15" s="21">
        <v>43055.78</v>
      </c>
      <c r="D15" s="21">
        <v>5550</v>
      </c>
      <c r="E15" s="21">
        <v>108000</v>
      </c>
      <c r="F15" s="21">
        <v>118000</v>
      </c>
      <c r="G15" s="21">
        <v>104000</v>
      </c>
      <c r="H15" s="21">
        <v>104000</v>
      </c>
      <c r="I15" s="21">
        <v>104000</v>
      </c>
    </row>
    <row r="16" spans="1:10" ht="17.25" thickTop="1" thickBot="1" x14ac:dyDescent="0.3">
      <c r="A16" s="24"/>
      <c r="B16" s="20"/>
      <c r="C16" s="21"/>
      <c r="D16" s="21"/>
      <c r="E16" s="21"/>
      <c r="F16" s="21"/>
      <c r="G16" s="21"/>
      <c r="H16" s="21"/>
      <c r="I16" s="21"/>
    </row>
    <row r="17" spans="1:9" ht="17.25" thickTop="1" thickBot="1" x14ac:dyDescent="0.3">
      <c r="A17" s="19"/>
      <c r="B17" s="20"/>
      <c r="C17" s="23"/>
      <c r="D17" s="23"/>
      <c r="E17" s="23"/>
      <c r="F17" s="23"/>
      <c r="G17" s="23"/>
      <c r="H17" s="23"/>
      <c r="I17" s="23"/>
    </row>
    <row r="18" spans="1:9" ht="16.5" thickTop="1" x14ac:dyDescent="0.25">
      <c r="B18" s="4"/>
    </row>
    <row r="19" spans="1:9" x14ac:dyDescent="0.25">
      <c r="B19" s="4"/>
    </row>
    <row r="20" spans="1:9" x14ac:dyDescent="0.25">
      <c r="B20" s="4"/>
    </row>
    <row r="21" spans="1:9" x14ac:dyDescent="0.25">
      <c r="B21" s="4"/>
    </row>
    <row r="22" spans="1:9" x14ac:dyDescent="0.25">
      <c r="B22" s="4"/>
    </row>
    <row r="23" spans="1:9" x14ac:dyDescent="0.25">
      <c r="B23" s="4"/>
    </row>
    <row r="24" spans="1:9" x14ac:dyDescent="0.25">
      <c r="B24" s="4"/>
    </row>
    <row r="25" spans="1:9" x14ac:dyDescent="0.25">
      <c r="B25" s="4"/>
    </row>
  </sheetData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zoomScale="120" zoomScaleNormal="120" workbookViewId="0">
      <selection activeCell="E4" sqref="E4"/>
    </sheetView>
  </sheetViews>
  <sheetFormatPr defaultRowHeight="15.75" x14ac:dyDescent="0.25"/>
  <cols>
    <col min="1" max="1" width="24.25" customWidth="1"/>
    <col min="2" max="2" width="56.25" customWidth="1"/>
    <col min="4" max="5" width="10.5" customWidth="1"/>
    <col min="6" max="6" width="11.125" customWidth="1"/>
    <col min="7" max="7" width="11.75" customWidth="1"/>
    <col min="8" max="8" width="10.75" customWidth="1"/>
    <col min="9" max="9" width="11" customWidth="1"/>
    <col min="10" max="10" width="9.625" customWidth="1"/>
  </cols>
  <sheetData>
    <row r="1" spans="1:10" ht="27.75" x14ac:dyDescent="0.4">
      <c r="A1" s="1" t="s">
        <v>560</v>
      </c>
      <c r="B1" s="7"/>
      <c r="C1" s="3"/>
    </row>
    <row r="2" spans="1:10" ht="16.5" thickBot="1" x14ac:dyDescent="0.3">
      <c r="C2" s="4"/>
    </row>
    <row r="3" spans="1:10" ht="45" thickTop="1" thickBot="1" x14ac:dyDescent="0.3">
      <c r="A3" s="128" t="s">
        <v>96</v>
      </c>
      <c r="B3" s="128" t="s">
        <v>342</v>
      </c>
      <c r="C3" s="128" t="s">
        <v>1</v>
      </c>
      <c r="D3" s="129" t="s">
        <v>422</v>
      </c>
      <c r="E3" s="129" t="s">
        <v>525</v>
      </c>
      <c r="F3" s="129" t="s">
        <v>382</v>
      </c>
      <c r="G3" s="129" t="s">
        <v>559</v>
      </c>
      <c r="H3" s="129" t="s">
        <v>394</v>
      </c>
      <c r="I3" s="129" t="s">
        <v>425</v>
      </c>
      <c r="J3" s="129" t="s">
        <v>523</v>
      </c>
    </row>
    <row r="4" spans="1:10" ht="17.25" thickTop="1" thickBot="1" x14ac:dyDescent="0.3">
      <c r="A4" s="130"/>
      <c r="B4" s="131" t="s">
        <v>343</v>
      </c>
      <c r="C4" s="132"/>
      <c r="D4" s="133">
        <f>D5+D10+D17+D20+D23+D28+D31+D37</f>
        <v>43055.78</v>
      </c>
      <c r="E4" s="133">
        <f>E5+E10+E17+E20+E23+E28+E31+E37</f>
        <v>5550</v>
      </c>
      <c r="F4" s="133">
        <v>128000</v>
      </c>
      <c r="G4" s="133">
        <f>G5+G10+G17+G20+G23+G28+G31+G37</f>
        <v>146000</v>
      </c>
      <c r="H4" s="133">
        <f>H5+H10+H17+H20+H23+H28+H31+H37</f>
        <v>104000</v>
      </c>
      <c r="I4" s="133">
        <f>I5+I10+I17+I20+I23+I28+I31+I37</f>
        <v>104000</v>
      </c>
      <c r="J4" s="133">
        <f>J5+J10+J17+J20+J23+J28+J31+J37</f>
        <v>104000</v>
      </c>
    </row>
    <row r="5" spans="1:10" ht="17.25" thickTop="1" thickBot="1" x14ac:dyDescent="0.3">
      <c r="A5" s="50" t="s">
        <v>344</v>
      </c>
      <c r="B5" s="256" t="s">
        <v>100</v>
      </c>
      <c r="C5" s="257"/>
      <c r="D5" s="53">
        <v>4148.1000000000004</v>
      </c>
      <c r="E5" s="53">
        <v>5550</v>
      </c>
      <c r="F5" s="53">
        <v>15000</v>
      </c>
      <c r="G5" s="53">
        <v>15000</v>
      </c>
      <c r="H5" s="53">
        <v>15000</v>
      </c>
      <c r="I5" s="53">
        <v>15000</v>
      </c>
      <c r="J5" s="53">
        <v>15000</v>
      </c>
    </row>
    <row r="6" spans="1:10" ht="17.25" thickTop="1" thickBot="1" x14ac:dyDescent="0.3">
      <c r="A6" s="54"/>
      <c r="B6" s="55" t="s">
        <v>345</v>
      </c>
      <c r="C6" s="54"/>
      <c r="D6" s="57">
        <v>0</v>
      </c>
      <c r="E6" s="57">
        <v>0</v>
      </c>
      <c r="F6" s="57">
        <v>10000</v>
      </c>
      <c r="G6" s="57">
        <v>10000</v>
      </c>
      <c r="H6" s="57">
        <v>10000</v>
      </c>
      <c r="I6" s="57">
        <v>10000</v>
      </c>
      <c r="J6" s="57">
        <v>10000</v>
      </c>
    </row>
    <row r="7" spans="1:10" ht="17.25" thickTop="1" thickBot="1" x14ac:dyDescent="0.3">
      <c r="A7" s="73"/>
      <c r="B7" s="107" t="s">
        <v>346</v>
      </c>
      <c r="C7" s="73">
        <v>46</v>
      </c>
      <c r="D7" s="134">
        <v>0</v>
      </c>
      <c r="E7" s="134">
        <v>0</v>
      </c>
      <c r="F7" s="134">
        <v>10000</v>
      </c>
      <c r="G7" s="134">
        <v>10000</v>
      </c>
      <c r="H7" s="134">
        <v>10000</v>
      </c>
      <c r="I7" s="134">
        <v>10000</v>
      </c>
      <c r="J7" s="134">
        <v>10000</v>
      </c>
    </row>
    <row r="8" spans="1:10" ht="17.25" thickTop="1" thickBot="1" x14ac:dyDescent="0.3">
      <c r="A8" s="54"/>
      <c r="B8" s="55" t="s">
        <v>347</v>
      </c>
      <c r="C8" s="54"/>
      <c r="D8" s="57">
        <v>4148.1000000000004</v>
      </c>
      <c r="E8" s="57">
        <v>5550</v>
      </c>
      <c r="F8" s="57">
        <v>5000</v>
      </c>
      <c r="G8" s="57">
        <v>5000</v>
      </c>
      <c r="H8" s="57">
        <v>5000</v>
      </c>
      <c r="I8" s="57">
        <v>5000</v>
      </c>
      <c r="J8" s="57">
        <v>5000</v>
      </c>
    </row>
    <row r="9" spans="1:10" ht="17.25" thickTop="1" thickBot="1" x14ac:dyDescent="0.3">
      <c r="A9" s="73"/>
      <c r="B9" s="107" t="s">
        <v>348</v>
      </c>
      <c r="C9" s="73">
        <v>46</v>
      </c>
      <c r="D9" s="134">
        <v>4148.1000000000004</v>
      </c>
      <c r="E9" s="134">
        <v>5550</v>
      </c>
      <c r="F9" s="134">
        <v>5000</v>
      </c>
      <c r="G9" s="134">
        <v>5000</v>
      </c>
      <c r="H9" s="134">
        <v>5000</v>
      </c>
      <c r="I9" s="134">
        <v>5000</v>
      </c>
      <c r="J9" s="134">
        <v>5000</v>
      </c>
    </row>
    <row r="10" spans="1:10" ht="17.25" thickTop="1" thickBot="1" x14ac:dyDescent="0.3">
      <c r="A10" s="50" t="s">
        <v>258</v>
      </c>
      <c r="B10" s="256" t="s">
        <v>259</v>
      </c>
      <c r="C10" s="257"/>
      <c r="D10" s="53">
        <v>2400</v>
      </c>
      <c r="E10" s="53">
        <v>0</v>
      </c>
      <c r="F10" s="53">
        <v>63000</v>
      </c>
      <c r="G10" s="53">
        <v>63000</v>
      </c>
      <c r="H10" s="53">
        <v>43000</v>
      </c>
      <c r="I10" s="53">
        <v>43000</v>
      </c>
      <c r="J10" s="53">
        <v>43000</v>
      </c>
    </row>
    <row r="11" spans="1:10" ht="17.25" thickTop="1" thickBot="1" x14ac:dyDescent="0.3">
      <c r="A11" s="54"/>
      <c r="B11" s="55" t="s">
        <v>349</v>
      </c>
      <c r="C11" s="54"/>
      <c r="D11" s="57">
        <v>2400</v>
      </c>
      <c r="E11" s="57">
        <v>0</v>
      </c>
      <c r="F11" s="57">
        <v>3000</v>
      </c>
      <c r="G11" s="57">
        <v>3000</v>
      </c>
      <c r="H11" s="57">
        <v>3000</v>
      </c>
      <c r="I11" s="57">
        <v>3000</v>
      </c>
      <c r="J11" s="57">
        <v>3000</v>
      </c>
    </row>
    <row r="12" spans="1:10" ht="17.25" thickTop="1" thickBot="1" x14ac:dyDescent="0.3">
      <c r="A12" s="73"/>
      <c r="B12" s="107" t="s">
        <v>350</v>
      </c>
      <c r="C12" s="73">
        <v>46</v>
      </c>
      <c r="D12" s="77">
        <v>2400</v>
      </c>
      <c r="E12" s="77">
        <v>0</v>
      </c>
      <c r="F12" s="77">
        <v>3000</v>
      </c>
      <c r="G12" s="77">
        <v>3000</v>
      </c>
      <c r="H12" s="77">
        <v>3000</v>
      </c>
      <c r="I12" s="77">
        <v>3000</v>
      </c>
      <c r="J12" s="77">
        <v>3000</v>
      </c>
    </row>
    <row r="13" spans="1:10" ht="17.25" thickTop="1" thickBot="1" x14ac:dyDescent="0.3">
      <c r="A13" s="54"/>
      <c r="B13" s="55" t="s">
        <v>351</v>
      </c>
      <c r="C13" s="54"/>
      <c r="D13" s="57">
        <v>0</v>
      </c>
      <c r="E13" s="57">
        <v>0</v>
      </c>
      <c r="F13" s="57">
        <v>60000</v>
      </c>
      <c r="G13" s="57">
        <v>60000</v>
      </c>
      <c r="H13" s="57">
        <v>40000</v>
      </c>
      <c r="I13" s="57">
        <v>40000</v>
      </c>
      <c r="J13" s="57">
        <v>40000</v>
      </c>
    </row>
    <row r="14" spans="1:10" ht="17.25" thickTop="1" thickBot="1" x14ac:dyDescent="0.3">
      <c r="A14" s="75"/>
      <c r="B14" s="74" t="s">
        <v>516</v>
      </c>
      <c r="C14" s="73" t="s">
        <v>84</v>
      </c>
      <c r="D14" s="77">
        <v>0</v>
      </c>
      <c r="E14" s="77">
        <v>0</v>
      </c>
      <c r="F14" s="77">
        <v>20000</v>
      </c>
      <c r="G14" s="77">
        <v>20000</v>
      </c>
      <c r="H14" s="77">
        <v>0</v>
      </c>
      <c r="I14" s="77">
        <v>0</v>
      </c>
      <c r="J14" s="77">
        <v>0</v>
      </c>
    </row>
    <row r="15" spans="1:10" ht="17.25" thickTop="1" thickBot="1" x14ac:dyDescent="0.3">
      <c r="A15" s="75"/>
      <c r="B15" s="74" t="s">
        <v>516</v>
      </c>
      <c r="C15" s="73">
        <v>46</v>
      </c>
      <c r="D15" s="77">
        <v>0</v>
      </c>
      <c r="E15" s="77">
        <v>0</v>
      </c>
      <c r="F15" s="77">
        <v>20000</v>
      </c>
      <c r="G15" s="77">
        <v>20000</v>
      </c>
      <c r="H15" s="77">
        <v>20000</v>
      </c>
      <c r="I15" s="77">
        <v>20000</v>
      </c>
      <c r="J15" s="77">
        <v>20000</v>
      </c>
    </row>
    <row r="16" spans="1:10" ht="17.25" thickTop="1" thickBot="1" x14ac:dyDescent="0.3">
      <c r="A16" s="58"/>
      <c r="B16" s="62" t="s">
        <v>352</v>
      </c>
      <c r="C16" s="58">
        <v>46</v>
      </c>
      <c r="D16" s="65">
        <v>0</v>
      </c>
      <c r="E16" s="65">
        <v>0</v>
      </c>
      <c r="F16" s="65">
        <v>20000</v>
      </c>
      <c r="G16" s="65">
        <v>20000</v>
      </c>
      <c r="H16" s="65">
        <v>20000</v>
      </c>
      <c r="I16" s="65">
        <v>20000</v>
      </c>
      <c r="J16" s="65">
        <v>20000</v>
      </c>
    </row>
    <row r="17" spans="1:10" ht="17.25" thickTop="1" thickBot="1" x14ac:dyDescent="0.3">
      <c r="A17" s="50" t="s">
        <v>262</v>
      </c>
      <c r="B17" s="256" t="s">
        <v>263</v>
      </c>
      <c r="C17" s="257"/>
      <c r="D17" s="53">
        <v>0</v>
      </c>
      <c r="E17" s="53">
        <v>0</v>
      </c>
      <c r="F17" s="53">
        <v>10000</v>
      </c>
      <c r="G17" s="53">
        <v>10000</v>
      </c>
      <c r="H17" s="53">
        <v>10000</v>
      </c>
      <c r="I17" s="53">
        <v>10000</v>
      </c>
      <c r="J17" s="53">
        <v>10000</v>
      </c>
    </row>
    <row r="18" spans="1:10" ht="17.25" thickTop="1" thickBot="1" x14ac:dyDescent="0.3">
      <c r="A18" s="54"/>
      <c r="B18" s="55" t="s">
        <v>353</v>
      </c>
      <c r="C18" s="54"/>
      <c r="D18" s="57">
        <v>0</v>
      </c>
      <c r="E18" s="57">
        <v>0</v>
      </c>
      <c r="F18" s="57">
        <v>10000</v>
      </c>
      <c r="G18" s="57">
        <v>10000</v>
      </c>
      <c r="H18" s="57">
        <v>10000</v>
      </c>
      <c r="I18" s="57">
        <v>10000</v>
      </c>
      <c r="J18" s="57">
        <v>10000</v>
      </c>
    </row>
    <row r="19" spans="1:10" ht="17.25" thickTop="1" thickBot="1" x14ac:dyDescent="0.3">
      <c r="A19" s="73"/>
      <c r="B19" s="107" t="s">
        <v>354</v>
      </c>
      <c r="C19" s="73">
        <v>46</v>
      </c>
      <c r="D19" s="77">
        <v>0</v>
      </c>
      <c r="E19" s="77">
        <v>0</v>
      </c>
      <c r="F19" s="77">
        <v>10000</v>
      </c>
      <c r="G19" s="77">
        <v>10000</v>
      </c>
      <c r="H19" s="77">
        <v>10000</v>
      </c>
      <c r="I19" s="77">
        <v>10000</v>
      </c>
      <c r="J19" s="77">
        <v>10000</v>
      </c>
    </row>
    <row r="20" spans="1:10" ht="17.25" thickTop="1" thickBot="1" x14ac:dyDescent="0.3">
      <c r="A20" s="50" t="s">
        <v>273</v>
      </c>
      <c r="B20" s="256" t="s">
        <v>274</v>
      </c>
      <c r="C20" s="257"/>
      <c r="D20" s="53">
        <v>0</v>
      </c>
      <c r="E20" s="53">
        <v>0</v>
      </c>
      <c r="F20" s="53">
        <v>10000</v>
      </c>
      <c r="G20" s="53">
        <v>10000</v>
      </c>
      <c r="H20" s="53">
        <v>10000</v>
      </c>
      <c r="I20" s="53">
        <v>10000</v>
      </c>
      <c r="J20" s="53">
        <v>10000</v>
      </c>
    </row>
    <row r="21" spans="1:10" ht="17.25" thickTop="1" thickBot="1" x14ac:dyDescent="0.3">
      <c r="A21" s="54"/>
      <c r="B21" s="55" t="s">
        <v>351</v>
      </c>
      <c r="C21" s="54"/>
      <c r="D21" s="57">
        <v>0</v>
      </c>
      <c r="E21" s="57">
        <v>0</v>
      </c>
      <c r="F21" s="57">
        <v>10000</v>
      </c>
      <c r="G21" s="57">
        <v>10000</v>
      </c>
      <c r="H21" s="57">
        <v>10000</v>
      </c>
      <c r="I21" s="57">
        <v>10000</v>
      </c>
      <c r="J21" s="57">
        <v>10000</v>
      </c>
    </row>
    <row r="22" spans="1:10" ht="17.25" thickTop="1" thickBot="1" x14ac:dyDescent="0.3">
      <c r="A22" s="58"/>
      <c r="B22" s="94" t="s">
        <v>355</v>
      </c>
      <c r="C22" s="58">
        <v>46</v>
      </c>
      <c r="D22" s="65">
        <v>0</v>
      </c>
      <c r="E22" s="65">
        <v>0</v>
      </c>
      <c r="F22" s="65">
        <v>10000</v>
      </c>
      <c r="G22" s="65">
        <v>10000</v>
      </c>
      <c r="H22" s="65">
        <v>10000</v>
      </c>
      <c r="I22" s="65">
        <v>10000</v>
      </c>
      <c r="J22" s="65">
        <v>10000</v>
      </c>
    </row>
    <row r="23" spans="1:10" ht="15" customHeight="1" thickTop="1" thickBot="1" x14ac:dyDescent="0.3">
      <c r="A23" s="50" t="s">
        <v>282</v>
      </c>
      <c r="B23" s="256" t="s">
        <v>283</v>
      </c>
      <c r="C23" s="257"/>
      <c r="D23" s="53">
        <v>1076.58</v>
      </c>
      <c r="E23" s="53">
        <v>0</v>
      </c>
      <c r="F23" s="53">
        <v>5000</v>
      </c>
      <c r="G23" s="53">
        <v>7000</v>
      </c>
      <c r="H23" s="53">
        <v>5000</v>
      </c>
      <c r="I23" s="53">
        <v>5000</v>
      </c>
      <c r="J23" s="53">
        <v>5000</v>
      </c>
    </row>
    <row r="24" spans="1:10" ht="17.25" thickTop="1" thickBot="1" x14ac:dyDescent="0.3">
      <c r="A24" s="54"/>
      <c r="B24" s="55" t="s">
        <v>353</v>
      </c>
      <c r="C24" s="54"/>
      <c r="D24" s="57">
        <v>1076.58</v>
      </c>
      <c r="E24" s="57">
        <v>0</v>
      </c>
      <c r="F24" s="57">
        <v>5000</v>
      </c>
      <c r="G24" s="57">
        <v>5000</v>
      </c>
      <c r="H24" s="57">
        <v>5000</v>
      </c>
      <c r="I24" s="57">
        <v>5000</v>
      </c>
      <c r="J24" s="57">
        <v>5000</v>
      </c>
    </row>
    <row r="25" spans="1:10" ht="17.25" thickTop="1" thickBot="1" x14ac:dyDescent="0.3">
      <c r="A25" s="73"/>
      <c r="B25" s="107" t="s">
        <v>515</v>
      </c>
      <c r="C25" s="73">
        <v>46</v>
      </c>
      <c r="D25" s="77">
        <v>1076.58</v>
      </c>
      <c r="E25" s="77">
        <v>0</v>
      </c>
      <c r="F25" s="77">
        <v>5000</v>
      </c>
      <c r="G25" s="77">
        <v>5000</v>
      </c>
      <c r="H25" s="77">
        <v>5000</v>
      </c>
      <c r="I25" s="77">
        <v>5000</v>
      </c>
      <c r="J25" s="77">
        <v>5000</v>
      </c>
    </row>
    <row r="26" spans="1:10" s="166" customFormat="1" ht="17.25" thickTop="1" thickBot="1" x14ac:dyDescent="0.3">
      <c r="A26" s="252"/>
      <c r="B26" s="253" t="s">
        <v>347</v>
      </c>
      <c r="C26" s="252"/>
      <c r="D26" s="254">
        <v>0</v>
      </c>
      <c r="E26" s="254">
        <v>0</v>
      </c>
      <c r="F26" s="254">
        <v>0</v>
      </c>
      <c r="G26" s="254">
        <v>2000</v>
      </c>
      <c r="H26" s="254">
        <v>0</v>
      </c>
      <c r="I26" s="254">
        <v>0</v>
      </c>
      <c r="J26" s="254">
        <v>0</v>
      </c>
    </row>
    <row r="27" spans="1:10" ht="17.25" thickTop="1" thickBot="1" x14ac:dyDescent="0.3">
      <c r="A27" s="73"/>
      <c r="B27" s="107" t="s">
        <v>348</v>
      </c>
      <c r="C27" s="73">
        <v>46</v>
      </c>
      <c r="D27" s="77">
        <v>0</v>
      </c>
      <c r="E27" s="77">
        <v>0</v>
      </c>
      <c r="F27" s="77">
        <v>0</v>
      </c>
      <c r="G27" s="77">
        <v>2000</v>
      </c>
      <c r="H27" s="77">
        <v>0</v>
      </c>
      <c r="I27" s="77">
        <v>0</v>
      </c>
      <c r="J27" s="77">
        <v>0</v>
      </c>
    </row>
    <row r="28" spans="1:10" ht="17.25" thickTop="1" thickBot="1" x14ac:dyDescent="0.3">
      <c r="A28" s="50" t="s">
        <v>291</v>
      </c>
      <c r="B28" s="256" t="s">
        <v>292</v>
      </c>
      <c r="C28" s="257"/>
      <c r="D28" s="52">
        <v>17986.939999999999</v>
      </c>
      <c r="E28" s="52">
        <v>0</v>
      </c>
      <c r="F28" s="52">
        <v>5000</v>
      </c>
      <c r="G28" s="53">
        <v>5000</v>
      </c>
      <c r="H28" s="53">
        <v>5000</v>
      </c>
      <c r="I28" s="53">
        <v>5000</v>
      </c>
      <c r="J28" s="53">
        <v>5000</v>
      </c>
    </row>
    <row r="29" spans="1:10" ht="17.25" thickTop="1" thickBot="1" x14ac:dyDescent="0.3">
      <c r="A29" s="54"/>
      <c r="B29" s="55" t="s">
        <v>351</v>
      </c>
      <c r="C29" s="54"/>
      <c r="D29" s="56">
        <v>17986.939999999999</v>
      </c>
      <c r="E29" s="56">
        <v>0</v>
      </c>
      <c r="F29" s="56">
        <v>5000</v>
      </c>
      <c r="G29" s="57">
        <v>5000</v>
      </c>
      <c r="H29" s="57">
        <v>5000</v>
      </c>
      <c r="I29" s="57">
        <v>5000</v>
      </c>
      <c r="J29" s="57">
        <v>5000</v>
      </c>
    </row>
    <row r="30" spans="1:10" ht="17.25" thickTop="1" thickBot="1" x14ac:dyDescent="0.3">
      <c r="A30" s="73"/>
      <c r="B30" s="107" t="s">
        <v>356</v>
      </c>
      <c r="C30" s="73">
        <v>46</v>
      </c>
      <c r="D30" s="77">
        <v>17986.939999999999</v>
      </c>
      <c r="E30" s="77">
        <v>0</v>
      </c>
      <c r="F30" s="77">
        <v>5000</v>
      </c>
      <c r="G30" s="77">
        <v>5000</v>
      </c>
      <c r="H30" s="77">
        <v>5000</v>
      </c>
      <c r="I30" s="77">
        <v>5000</v>
      </c>
      <c r="J30" s="77">
        <v>5000</v>
      </c>
    </row>
    <row r="31" spans="1:10" ht="17.25" thickTop="1" thickBot="1" x14ac:dyDescent="0.3">
      <c r="A31" s="50" t="s">
        <v>295</v>
      </c>
      <c r="B31" s="256" t="s">
        <v>296</v>
      </c>
      <c r="C31" s="257"/>
      <c r="D31" s="53">
        <v>0</v>
      </c>
      <c r="E31" s="53">
        <v>0</v>
      </c>
      <c r="F31" s="53">
        <v>10000</v>
      </c>
      <c r="G31" s="53">
        <v>26000</v>
      </c>
      <c r="H31" s="53">
        <v>11000</v>
      </c>
      <c r="I31" s="53">
        <v>11000</v>
      </c>
      <c r="J31" s="53">
        <v>11000</v>
      </c>
    </row>
    <row r="32" spans="1:10" ht="17.25" thickTop="1" thickBot="1" x14ac:dyDescent="0.3">
      <c r="A32" s="54"/>
      <c r="B32" s="55" t="s">
        <v>353</v>
      </c>
      <c r="C32" s="54"/>
      <c r="D32" s="57">
        <v>0</v>
      </c>
      <c r="E32" s="57">
        <v>0</v>
      </c>
      <c r="F32" s="57">
        <v>0</v>
      </c>
      <c r="G32" s="57">
        <v>16000</v>
      </c>
      <c r="H32" s="57">
        <v>1000</v>
      </c>
      <c r="I32" s="57">
        <v>1000</v>
      </c>
      <c r="J32" s="57">
        <v>1000</v>
      </c>
    </row>
    <row r="33" spans="1:10" ht="17.25" thickTop="1" thickBot="1" x14ac:dyDescent="0.3">
      <c r="A33" s="73"/>
      <c r="B33" s="107" t="s">
        <v>515</v>
      </c>
      <c r="C33" s="73">
        <v>111</v>
      </c>
      <c r="D33" s="255">
        <v>0</v>
      </c>
      <c r="E33" s="255">
        <v>0</v>
      </c>
      <c r="F33" s="255">
        <v>0</v>
      </c>
      <c r="G33" s="255">
        <v>15000</v>
      </c>
      <c r="H33" s="255">
        <v>0</v>
      </c>
      <c r="I33" s="255">
        <v>0</v>
      </c>
      <c r="J33" s="255">
        <v>0</v>
      </c>
    </row>
    <row r="34" spans="1:10" ht="17.25" thickTop="1" thickBot="1" x14ac:dyDescent="0.3">
      <c r="A34" s="73"/>
      <c r="B34" s="107" t="s">
        <v>561</v>
      </c>
      <c r="C34" s="73">
        <v>46</v>
      </c>
      <c r="D34" s="255">
        <v>0</v>
      </c>
      <c r="E34" s="255">
        <v>0</v>
      </c>
      <c r="F34" s="255">
        <v>0</v>
      </c>
      <c r="G34" s="255">
        <v>1000</v>
      </c>
      <c r="H34" s="255">
        <v>1000</v>
      </c>
      <c r="I34" s="255">
        <v>1000</v>
      </c>
      <c r="J34" s="255">
        <v>1000</v>
      </c>
    </row>
    <row r="35" spans="1:10" ht="17.25" thickTop="1" thickBot="1" x14ac:dyDescent="0.3">
      <c r="A35" s="54"/>
      <c r="B35" s="55" t="s">
        <v>351</v>
      </c>
      <c r="C35" s="54"/>
      <c r="D35" s="57">
        <v>0</v>
      </c>
      <c r="E35" s="57">
        <v>0</v>
      </c>
      <c r="F35" s="57">
        <v>10000</v>
      </c>
      <c r="G35" s="57">
        <v>10000</v>
      </c>
      <c r="H35" s="57">
        <v>10000</v>
      </c>
      <c r="I35" s="57">
        <v>10000</v>
      </c>
      <c r="J35" s="57">
        <v>10000</v>
      </c>
    </row>
    <row r="36" spans="1:10" ht="17.25" thickTop="1" thickBot="1" x14ac:dyDescent="0.3">
      <c r="A36" s="58"/>
      <c r="B36" s="94" t="s">
        <v>357</v>
      </c>
      <c r="C36" s="58">
        <v>46</v>
      </c>
      <c r="D36" s="65">
        <v>0</v>
      </c>
      <c r="E36" s="65">
        <v>0</v>
      </c>
      <c r="F36" s="65">
        <v>10000</v>
      </c>
      <c r="G36" s="65">
        <v>10000</v>
      </c>
      <c r="H36" s="65">
        <v>10000</v>
      </c>
      <c r="I36" s="65">
        <v>10000</v>
      </c>
      <c r="J36" s="65">
        <v>10000</v>
      </c>
    </row>
    <row r="37" spans="1:10" ht="17.25" thickTop="1" thickBot="1" x14ac:dyDescent="0.3">
      <c r="A37" s="50" t="s">
        <v>306</v>
      </c>
      <c r="B37" s="256" t="s">
        <v>307</v>
      </c>
      <c r="C37" s="257"/>
      <c r="D37" s="53">
        <v>17444.16</v>
      </c>
      <c r="E37" s="53">
        <v>0</v>
      </c>
      <c r="F37" s="53">
        <v>10000</v>
      </c>
      <c r="G37" s="53">
        <v>10000</v>
      </c>
      <c r="H37" s="53">
        <v>5000</v>
      </c>
      <c r="I37" s="53">
        <v>5000</v>
      </c>
      <c r="J37" s="53">
        <v>5000</v>
      </c>
    </row>
    <row r="38" spans="1:10" ht="17.25" thickTop="1" thickBot="1" x14ac:dyDescent="0.3">
      <c r="A38" s="54"/>
      <c r="B38" s="55" t="s">
        <v>351</v>
      </c>
      <c r="C38" s="54"/>
      <c r="D38" s="57">
        <v>17444.16</v>
      </c>
      <c r="E38" s="57">
        <v>0</v>
      </c>
      <c r="F38" s="57">
        <v>10000</v>
      </c>
      <c r="G38" s="57">
        <v>10000</v>
      </c>
      <c r="H38" s="57">
        <v>5000</v>
      </c>
      <c r="I38" s="57">
        <v>5000</v>
      </c>
      <c r="J38" s="57">
        <v>5000</v>
      </c>
    </row>
    <row r="39" spans="1:10" ht="17.25" thickTop="1" thickBot="1" x14ac:dyDescent="0.3">
      <c r="A39" s="58"/>
      <c r="B39" s="62" t="s">
        <v>358</v>
      </c>
      <c r="C39" s="58">
        <v>46</v>
      </c>
      <c r="D39" s="65">
        <v>17444.16</v>
      </c>
      <c r="E39" s="65">
        <v>0</v>
      </c>
      <c r="F39" s="65">
        <v>10000</v>
      </c>
      <c r="G39" s="65">
        <v>10000</v>
      </c>
      <c r="H39" s="65">
        <v>5000</v>
      </c>
      <c r="I39" s="65">
        <v>5000</v>
      </c>
      <c r="J39" s="65">
        <v>5000</v>
      </c>
    </row>
    <row r="40" spans="1:10" ht="16.5" thickTop="1" x14ac:dyDescent="0.25"/>
  </sheetData>
  <mergeCells count="8">
    <mergeCell ref="B31:C31"/>
    <mergeCell ref="B37:C37"/>
    <mergeCell ref="B5:C5"/>
    <mergeCell ref="B10:C10"/>
    <mergeCell ref="B17:C17"/>
    <mergeCell ref="B20:C20"/>
    <mergeCell ref="B23:C23"/>
    <mergeCell ref="B28:C28"/>
  </mergeCells>
  <pageMargins left="0.19685039370078741" right="0.11811023622047245" top="0.15748031496062992" bottom="0.15748031496062992" header="0.31496062992125984" footer="0.31496062992125984"/>
  <pageSetup paperSize="9" scale="6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3"/>
  <sheetViews>
    <sheetView topLeftCell="A4" zoomScale="120" zoomScaleNormal="120" workbookViewId="0">
      <selection activeCell="K18" sqref="K18:K22"/>
    </sheetView>
  </sheetViews>
  <sheetFormatPr defaultRowHeight="15.75" x14ac:dyDescent="0.25"/>
  <cols>
    <col min="1" max="1" width="63.75" customWidth="1"/>
    <col min="2" max="2" width="10.75" customWidth="1"/>
    <col min="3" max="6" width="10.375" customWidth="1"/>
    <col min="7" max="7" width="13.125" customWidth="1"/>
    <col min="8" max="8" width="11.125" customWidth="1"/>
    <col min="9" max="9" width="10.375" customWidth="1"/>
    <col min="10" max="10" width="11" customWidth="1"/>
    <col min="11" max="11" width="9.375" bestFit="1" customWidth="1"/>
  </cols>
  <sheetData>
    <row r="2" spans="1:11" x14ac:dyDescent="0.25">
      <c r="A2" s="135"/>
    </row>
    <row r="4" spans="1:11" ht="16.5" thickBot="1" x14ac:dyDescent="0.3"/>
    <row r="5" spans="1:11" ht="45" thickTop="1" thickBot="1" x14ac:dyDescent="0.3">
      <c r="A5" s="136" t="s">
        <v>0</v>
      </c>
      <c r="B5" s="137" t="s">
        <v>94</v>
      </c>
      <c r="C5" s="137" t="s">
        <v>381</v>
      </c>
      <c r="D5" s="137" t="s">
        <v>393</v>
      </c>
      <c r="E5" s="137" t="s">
        <v>422</v>
      </c>
      <c r="F5" s="137" t="s">
        <v>525</v>
      </c>
      <c r="G5" s="137" t="s">
        <v>521</v>
      </c>
      <c r="H5" s="137" t="s">
        <v>559</v>
      </c>
      <c r="I5" s="137" t="s">
        <v>394</v>
      </c>
      <c r="J5" s="137" t="s">
        <v>425</v>
      </c>
      <c r="K5" s="137" t="s">
        <v>523</v>
      </c>
    </row>
    <row r="6" spans="1:11" ht="17.25" thickTop="1" thickBot="1" x14ac:dyDescent="0.3">
      <c r="A6" s="10" t="s">
        <v>3</v>
      </c>
      <c r="B6" s="12">
        <v>104249.17</v>
      </c>
      <c r="C6" s="12">
        <v>105844.46</v>
      </c>
      <c r="D6" s="12">
        <f>D7+D11+D16</f>
        <v>120028.45</v>
      </c>
      <c r="E6" s="12">
        <v>110549.05</v>
      </c>
      <c r="F6" s="12">
        <f>F7+F11+F16</f>
        <v>134754.6</v>
      </c>
      <c r="G6" s="12">
        <v>133605</v>
      </c>
      <c r="H6" s="12">
        <f>H7+H11+H16</f>
        <v>140100</v>
      </c>
      <c r="I6" s="12">
        <v>131650</v>
      </c>
      <c r="J6" s="12">
        <v>133650</v>
      </c>
      <c r="K6" s="12">
        <v>135650</v>
      </c>
    </row>
    <row r="7" spans="1:11" ht="17.25" thickTop="1" thickBot="1" x14ac:dyDescent="0.3">
      <c r="A7" s="13" t="s">
        <v>4</v>
      </c>
      <c r="B7" s="15">
        <v>90606.67</v>
      </c>
      <c r="C7" s="15">
        <v>92559.96</v>
      </c>
      <c r="D7" s="15">
        <v>95844.2</v>
      </c>
      <c r="E7" s="15">
        <v>99485.33</v>
      </c>
      <c r="F7" s="15">
        <v>105569.4</v>
      </c>
      <c r="G7" s="15">
        <v>105060</v>
      </c>
      <c r="H7" s="15">
        <v>105060</v>
      </c>
      <c r="I7" s="15">
        <v>111397</v>
      </c>
      <c r="J7" s="15">
        <v>113397</v>
      </c>
      <c r="K7" s="15">
        <v>115397</v>
      </c>
    </row>
    <row r="8" spans="1:11" ht="17.25" thickTop="1" thickBot="1" x14ac:dyDescent="0.3">
      <c r="A8" s="16" t="s">
        <v>5</v>
      </c>
      <c r="B8" s="18">
        <v>73925.399999999994</v>
      </c>
      <c r="C8" s="18">
        <v>74821.75</v>
      </c>
      <c r="D8" s="18">
        <v>77927.27</v>
      </c>
      <c r="E8" s="18">
        <v>81774.649999999994</v>
      </c>
      <c r="F8" s="18">
        <v>86361.11</v>
      </c>
      <c r="G8" s="18">
        <v>85000</v>
      </c>
      <c r="H8" s="18">
        <v>85000</v>
      </c>
      <c r="I8" s="18">
        <v>87817</v>
      </c>
      <c r="J8" s="18">
        <v>89817</v>
      </c>
      <c r="K8" s="18">
        <v>91817</v>
      </c>
    </row>
    <row r="9" spans="1:11" ht="17.25" thickTop="1" thickBot="1" x14ac:dyDescent="0.3">
      <c r="A9" s="22" t="s">
        <v>7</v>
      </c>
      <c r="B9" s="18">
        <v>11582.77</v>
      </c>
      <c r="C9" s="18">
        <v>11700.41</v>
      </c>
      <c r="D9" s="18">
        <v>11787.92</v>
      </c>
      <c r="E9" s="18">
        <v>11720.02</v>
      </c>
      <c r="F9" s="18">
        <v>11768.63</v>
      </c>
      <c r="G9" s="18">
        <v>11910</v>
      </c>
      <c r="H9" s="18">
        <v>11910</v>
      </c>
      <c r="I9" s="18">
        <v>12910</v>
      </c>
      <c r="J9" s="18">
        <v>12910</v>
      </c>
      <c r="K9" s="18">
        <v>12910</v>
      </c>
    </row>
    <row r="10" spans="1:11" ht="17.25" thickTop="1" thickBot="1" x14ac:dyDescent="0.3">
      <c r="A10" s="16" t="s">
        <v>15</v>
      </c>
      <c r="B10" s="18">
        <v>5098.5</v>
      </c>
      <c r="C10" s="18">
        <v>6037.5</v>
      </c>
      <c r="D10" s="18">
        <v>6129.01</v>
      </c>
      <c r="E10" s="18">
        <v>5990.66</v>
      </c>
      <c r="F10" s="18">
        <v>7439.66</v>
      </c>
      <c r="G10" s="18">
        <v>8150</v>
      </c>
      <c r="H10" s="18">
        <v>8150</v>
      </c>
      <c r="I10" s="18">
        <v>10670</v>
      </c>
      <c r="J10" s="18">
        <v>10670</v>
      </c>
      <c r="K10" s="18">
        <v>10670</v>
      </c>
    </row>
    <row r="11" spans="1:11" ht="17.25" thickTop="1" thickBot="1" x14ac:dyDescent="0.3">
      <c r="A11" s="31" t="s">
        <v>25</v>
      </c>
      <c r="B11" s="15">
        <v>11021.490000000002</v>
      </c>
      <c r="C11" s="15">
        <v>9845.7099999999991</v>
      </c>
      <c r="D11" s="15">
        <v>14393.61</v>
      </c>
      <c r="E11" s="15">
        <v>7430.63</v>
      </c>
      <c r="F11" s="15">
        <v>9589.75</v>
      </c>
      <c r="G11" s="15">
        <v>19900</v>
      </c>
      <c r="H11" s="15">
        <v>22620</v>
      </c>
      <c r="I11" s="15">
        <v>19153</v>
      </c>
      <c r="J11" s="15">
        <v>19153</v>
      </c>
      <c r="K11" s="15">
        <v>19153</v>
      </c>
    </row>
    <row r="12" spans="1:11" ht="17.25" thickTop="1" thickBot="1" x14ac:dyDescent="0.3">
      <c r="A12" s="32" t="s">
        <v>26</v>
      </c>
      <c r="B12" s="34">
        <v>7129.26</v>
      </c>
      <c r="C12" s="34">
        <v>2806.46</v>
      </c>
      <c r="D12" s="34">
        <v>8986.4599999999991</v>
      </c>
      <c r="E12" s="34">
        <v>5584.26</v>
      </c>
      <c r="F12" s="34">
        <v>8004.63</v>
      </c>
      <c r="G12" s="34">
        <v>7060</v>
      </c>
      <c r="H12" s="34">
        <v>8080</v>
      </c>
      <c r="I12" s="34">
        <v>8020</v>
      </c>
      <c r="J12" s="34">
        <v>8020</v>
      </c>
      <c r="K12" s="34">
        <v>8020</v>
      </c>
    </row>
    <row r="13" spans="1:11" ht="17.25" thickTop="1" thickBot="1" x14ac:dyDescent="0.3">
      <c r="A13" s="16" t="s">
        <v>39</v>
      </c>
      <c r="B13" s="18">
        <v>1498.52</v>
      </c>
      <c r="C13" s="18">
        <v>4097.8</v>
      </c>
      <c r="D13" s="18">
        <v>1054.5899999999999</v>
      </c>
      <c r="E13" s="18">
        <v>982.54</v>
      </c>
      <c r="F13" s="18">
        <v>998</v>
      </c>
      <c r="G13" s="18">
        <v>10320</v>
      </c>
      <c r="H13" s="18">
        <v>10320</v>
      </c>
      <c r="I13" s="18">
        <v>7893</v>
      </c>
      <c r="J13" s="18">
        <v>7893</v>
      </c>
      <c r="K13" s="18">
        <v>7893</v>
      </c>
    </row>
    <row r="14" spans="1:11" ht="17.25" thickTop="1" thickBot="1" x14ac:dyDescent="0.3">
      <c r="A14" s="16" t="s">
        <v>62</v>
      </c>
      <c r="B14" s="18">
        <v>0</v>
      </c>
      <c r="C14" s="18">
        <v>1514.93</v>
      </c>
      <c r="D14" s="18">
        <v>0</v>
      </c>
      <c r="E14" s="18">
        <v>0</v>
      </c>
      <c r="F14" s="18">
        <v>0</v>
      </c>
      <c r="G14" s="18">
        <v>20</v>
      </c>
      <c r="H14" s="18">
        <v>20</v>
      </c>
      <c r="I14" s="18">
        <v>20</v>
      </c>
      <c r="J14" s="18">
        <v>20</v>
      </c>
      <c r="K14" s="18">
        <v>20</v>
      </c>
    </row>
    <row r="15" spans="1:11" ht="17.25" thickTop="1" thickBot="1" x14ac:dyDescent="0.3">
      <c r="A15" s="16" t="s">
        <v>66</v>
      </c>
      <c r="B15" s="18">
        <v>2393.71</v>
      </c>
      <c r="C15" s="18">
        <v>1426.52</v>
      </c>
      <c r="D15" s="18">
        <v>4352.5600000000004</v>
      </c>
      <c r="E15" s="18">
        <v>863.83</v>
      </c>
      <c r="F15" s="18">
        <v>587.12</v>
      </c>
      <c r="G15" s="18">
        <v>2500</v>
      </c>
      <c r="H15" s="18">
        <v>4200</v>
      </c>
      <c r="I15" s="18">
        <v>3220</v>
      </c>
      <c r="J15" s="18">
        <v>3220</v>
      </c>
      <c r="K15" s="18">
        <v>3220</v>
      </c>
    </row>
    <row r="16" spans="1:11" ht="17.25" thickTop="1" thickBot="1" x14ac:dyDescent="0.3">
      <c r="A16" s="31" t="s">
        <v>72</v>
      </c>
      <c r="B16" s="15">
        <v>2621.0100000000002</v>
      </c>
      <c r="C16" s="15">
        <v>3439.09</v>
      </c>
      <c r="D16" s="15">
        <v>9790.64</v>
      </c>
      <c r="E16" s="15">
        <v>3633.09</v>
      </c>
      <c r="F16" s="15">
        <v>19595.45</v>
      </c>
      <c r="G16" s="15">
        <v>8645</v>
      </c>
      <c r="H16" s="15">
        <v>12420</v>
      </c>
      <c r="I16" s="15">
        <v>1100</v>
      </c>
      <c r="J16" s="15">
        <v>1100</v>
      </c>
      <c r="K16" s="15">
        <v>1100</v>
      </c>
    </row>
    <row r="17" spans="1:11" ht="17.25" thickTop="1" thickBot="1" x14ac:dyDescent="0.3">
      <c r="A17" s="16" t="s">
        <v>73</v>
      </c>
      <c r="B17" s="18">
        <v>2621.0100000000002</v>
      </c>
      <c r="C17" s="18">
        <v>3349.09</v>
      </c>
      <c r="D17" s="18">
        <v>9790.64</v>
      </c>
      <c r="E17" s="18">
        <v>3633.09</v>
      </c>
      <c r="F17" s="18">
        <v>19595.45</v>
      </c>
      <c r="G17" s="18">
        <v>8645</v>
      </c>
      <c r="H17" s="18">
        <v>12420</v>
      </c>
      <c r="I17" s="18">
        <v>1100</v>
      </c>
      <c r="J17" s="18">
        <v>1100</v>
      </c>
      <c r="K17" s="18">
        <v>1100</v>
      </c>
    </row>
    <row r="18" spans="1:11" ht="17.25" thickTop="1" thickBot="1" x14ac:dyDescent="0.3">
      <c r="A18" s="10" t="s">
        <v>334</v>
      </c>
      <c r="B18" s="12">
        <v>7000</v>
      </c>
      <c r="C18" s="12">
        <v>0</v>
      </c>
      <c r="D18" s="12">
        <v>0</v>
      </c>
      <c r="E18" s="12">
        <v>0</v>
      </c>
      <c r="F18" s="12">
        <v>0</v>
      </c>
      <c r="G18" s="12">
        <v>20000</v>
      </c>
      <c r="H18" s="12">
        <v>35000</v>
      </c>
      <c r="I18" s="12">
        <v>0</v>
      </c>
      <c r="J18" s="12">
        <v>0</v>
      </c>
      <c r="K18" s="12">
        <v>0</v>
      </c>
    </row>
    <row r="19" spans="1:11" ht="17.25" thickTop="1" thickBot="1" x14ac:dyDescent="0.3">
      <c r="A19" s="22" t="s">
        <v>335</v>
      </c>
      <c r="B19" s="18">
        <v>7000</v>
      </c>
      <c r="C19" s="18">
        <v>0</v>
      </c>
      <c r="D19" s="18">
        <v>0</v>
      </c>
      <c r="E19" s="18">
        <v>0</v>
      </c>
      <c r="F19" s="18">
        <v>0</v>
      </c>
      <c r="G19" s="18">
        <v>20000</v>
      </c>
      <c r="H19" s="18">
        <v>35000</v>
      </c>
      <c r="I19" s="18">
        <v>0</v>
      </c>
      <c r="J19" s="18">
        <v>0</v>
      </c>
      <c r="K19" s="18">
        <v>0</v>
      </c>
    </row>
    <row r="20" spans="1:11" ht="17.25" thickTop="1" thickBot="1" x14ac:dyDescent="0.3">
      <c r="A20" s="10" t="s">
        <v>338</v>
      </c>
      <c r="B20" s="12">
        <v>4151.3100000000004</v>
      </c>
      <c r="C20" s="12">
        <v>1711.47</v>
      </c>
      <c r="D20" s="12">
        <v>12867.38</v>
      </c>
      <c r="E20" s="12">
        <v>43055.78</v>
      </c>
      <c r="F20" s="12">
        <v>6224.57</v>
      </c>
      <c r="G20" s="12">
        <v>108000</v>
      </c>
      <c r="H20" s="12">
        <v>118000</v>
      </c>
      <c r="I20" s="12">
        <v>104000</v>
      </c>
      <c r="J20" s="12">
        <v>104000</v>
      </c>
      <c r="K20" s="12">
        <v>104000</v>
      </c>
    </row>
    <row r="21" spans="1:11" ht="17.25" thickTop="1" thickBot="1" x14ac:dyDescent="0.3">
      <c r="A21" s="16" t="s">
        <v>339</v>
      </c>
      <c r="B21" s="18">
        <v>0</v>
      </c>
      <c r="C21" s="18">
        <v>0</v>
      </c>
      <c r="D21" s="18">
        <v>0</v>
      </c>
      <c r="E21" s="18">
        <v>0</v>
      </c>
      <c r="F21" s="18">
        <v>674.57</v>
      </c>
      <c r="G21" s="18">
        <v>0</v>
      </c>
      <c r="H21" s="18">
        <v>0</v>
      </c>
      <c r="I21" s="18">
        <v>0</v>
      </c>
      <c r="J21" s="18">
        <v>0</v>
      </c>
      <c r="K21" s="18">
        <v>0</v>
      </c>
    </row>
    <row r="22" spans="1:11" ht="17.25" thickTop="1" thickBot="1" x14ac:dyDescent="0.3">
      <c r="A22" s="16" t="s">
        <v>340</v>
      </c>
      <c r="B22" s="18">
        <v>4151.3100000000004</v>
      </c>
      <c r="C22" s="18">
        <v>1711.47</v>
      </c>
      <c r="D22" s="18">
        <v>12867.38</v>
      </c>
      <c r="E22" s="18">
        <v>43055.78</v>
      </c>
      <c r="F22" s="18">
        <v>5550</v>
      </c>
      <c r="G22" s="18">
        <v>108000</v>
      </c>
      <c r="H22" s="18">
        <v>118000</v>
      </c>
      <c r="I22" s="18">
        <v>104000</v>
      </c>
      <c r="J22" s="18">
        <v>104000</v>
      </c>
      <c r="K22" s="18">
        <v>104000</v>
      </c>
    </row>
    <row r="23" spans="1:11" ht="16.5" thickTop="1" x14ac:dyDescent="0.25"/>
  </sheetData>
  <pageMargins left="0.70866141732283472" right="0.31496062992125984" top="0.74803149606299213" bottom="0.74803149606299213" header="0.31496062992125984" footer="0.31496062992125984"/>
  <pageSetup paperSize="9" scale="8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42"/>
  <sheetViews>
    <sheetView topLeftCell="C22" zoomScale="130" zoomScaleNormal="130" workbookViewId="0">
      <selection activeCell="M33" sqref="M33:M41"/>
    </sheetView>
  </sheetViews>
  <sheetFormatPr defaultRowHeight="15.75" x14ac:dyDescent="0.25"/>
  <cols>
    <col min="1" max="1" width="21.125" customWidth="1"/>
    <col min="2" max="2" width="55.375" customWidth="1"/>
    <col min="3" max="3" width="13.125" customWidth="1"/>
    <col min="4" max="5" width="11.875" customWidth="1"/>
    <col min="6" max="6" width="13.125" customWidth="1"/>
    <col min="7" max="8" width="11.875" customWidth="1"/>
    <col min="9" max="9" width="10.75" customWidth="1"/>
    <col min="10" max="11" width="11" customWidth="1"/>
    <col min="12" max="12" width="10.375" customWidth="1"/>
    <col min="13" max="13" width="9.375" bestFit="1" customWidth="1"/>
  </cols>
  <sheetData>
    <row r="2" spans="1:13" ht="33.75" x14ac:dyDescent="0.5">
      <c r="B2" s="138" t="s">
        <v>562</v>
      </c>
      <c r="D2" s="138"/>
    </row>
    <row r="3" spans="1:13" ht="16.5" thickBot="1" x14ac:dyDescent="0.3"/>
    <row r="4" spans="1:13" ht="45" thickTop="1" thickBot="1" x14ac:dyDescent="0.3">
      <c r="A4" s="156" t="s">
        <v>96</v>
      </c>
      <c r="B4" s="156" t="s">
        <v>97</v>
      </c>
      <c r="C4" s="157" t="s">
        <v>2</v>
      </c>
      <c r="D4" s="157" t="s">
        <v>94</v>
      </c>
      <c r="E4" s="157" t="s">
        <v>381</v>
      </c>
      <c r="F4" s="157" t="s">
        <v>393</v>
      </c>
      <c r="G4" s="157" t="s">
        <v>422</v>
      </c>
      <c r="H4" s="157" t="s">
        <v>525</v>
      </c>
      <c r="I4" s="157" t="s">
        <v>563</v>
      </c>
      <c r="J4" s="157" t="s">
        <v>522</v>
      </c>
      <c r="K4" s="157" t="s">
        <v>394</v>
      </c>
      <c r="L4" s="157" t="s">
        <v>425</v>
      </c>
      <c r="M4" s="157" t="s">
        <v>523</v>
      </c>
    </row>
    <row r="5" spans="1:13" ht="17.25" thickTop="1" thickBot="1" x14ac:dyDescent="0.3">
      <c r="A5" s="54"/>
      <c r="B5" s="139" t="s">
        <v>98</v>
      </c>
      <c r="C5" s="140">
        <v>69297.02</v>
      </c>
      <c r="D5" s="141">
        <v>87560.439999999988</v>
      </c>
      <c r="E5" s="142">
        <v>90215.47</v>
      </c>
      <c r="F5" s="142">
        <f>F6+F7+F8+F9+F10+F11+F12+F13+F14+F15+F16+F17+F18+F19+F20+F21+F22+F23+F24+F25+F26+F27+F28+F29+F30+F31+F32</f>
        <v>98873</v>
      </c>
      <c r="G5" s="142">
        <v>95790.86</v>
      </c>
      <c r="H5" s="142">
        <v>123993.91</v>
      </c>
      <c r="I5" s="142">
        <v>133605</v>
      </c>
      <c r="J5" s="142">
        <v>147100</v>
      </c>
      <c r="K5" s="142">
        <v>131650</v>
      </c>
      <c r="L5" s="142">
        <v>133650</v>
      </c>
      <c r="M5" s="142">
        <v>135650</v>
      </c>
    </row>
    <row r="6" spans="1:13" ht="17.25" thickTop="1" thickBot="1" x14ac:dyDescent="0.3">
      <c r="A6" s="143" t="s">
        <v>359</v>
      </c>
      <c r="B6" s="144" t="s">
        <v>100</v>
      </c>
      <c r="C6" s="145">
        <v>50188.82</v>
      </c>
      <c r="D6" s="145">
        <v>59541.969999999994</v>
      </c>
      <c r="E6" s="146">
        <v>60555.839999999997</v>
      </c>
      <c r="F6" s="146">
        <v>64104.639999999999</v>
      </c>
      <c r="G6" s="146">
        <v>74192.97</v>
      </c>
      <c r="H6" s="146">
        <v>75006.740000000005</v>
      </c>
      <c r="I6" s="146">
        <v>83710</v>
      </c>
      <c r="J6" s="146">
        <v>88660</v>
      </c>
      <c r="K6" s="146">
        <v>86050</v>
      </c>
      <c r="L6" s="146">
        <v>88050</v>
      </c>
      <c r="M6" s="146">
        <v>90050</v>
      </c>
    </row>
    <row r="7" spans="1:13" ht="17.25" thickTop="1" thickBot="1" x14ac:dyDescent="0.3">
      <c r="A7" s="147" t="s">
        <v>360</v>
      </c>
      <c r="B7" s="144" t="s">
        <v>207</v>
      </c>
      <c r="C7" s="145">
        <v>538.15</v>
      </c>
      <c r="D7" s="145">
        <v>631.21</v>
      </c>
      <c r="E7" s="146">
        <v>789.2</v>
      </c>
      <c r="F7" s="146">
        <v>589.77</v>
      </c>
      <c r="G7" s="146">
        <v>576.74</v>
      </c>
      <c r="H7" s="146">
        <v>615.39</v>
      </c>
      <c r="I7" s="146">
        <v>710</v>
      </c>
      <c r="J7" s="146">
        <v>710</v>
      </c>
      <c r="K7" s="146">
        <v>710</v>
      </c>
      <c r="L7" s="146">
        <v>710</v>
      </c>
      <c r="M7" s="146">
        <v>710</v>
      </c>
    </row>
    <row r="8" spans="1:13" ht="17.25" thickTop="1" thickBot="1" x14ac:dyDescent="0.3">
      <c r="A8" s="147" t="s">
        <v>396</v>
      </c>
      <c r="B8" s="144" t="s">
        <v>419</v>
      </c>
      <c r="C8" s="145">
        <v>0</v>
      </c>
      <c r="D8" s="145">
        <v>0</v>
      </c>
      <c r="E8" s="146">
        <v>0</v>
      </c>
      <c r="F8" s="146">
        <v>2367.42</v>
      </c>
      <c r="G8" s="146">
        <v>0</v>
      </c>
      <c r="H8" s="146">
        <v>0</v>
      </c>
      <c r="I8" s="146">
        <v>0</v>
      </c>
      <c r="J8" s="146">
        <v>0</v>
      </c>
      <c r="K8" s="146">
        <v>0</v>
      </c>
      <c r="L8" s="146">
        <v>0</v>
      </c>
      <c r="M8" s="146">
        <v>0</v>
      </c>
    </row>
    <row r="9" spans="1:13" ht="17.25" thickTop="1" thickBot="1" x14ac:dyDescent="0.3">
      <c r="A9" s="143" t="s">
        <v>210</v>
      </c>
      <c r="B9" s="144" t="s">
        <v>211</v>
      </c>
      <c r="C9" s="145">
        <v>615.36</v>
      </c>
      <c r="D9" s="145">
        <v>1713.74</v>
      </c>
      <c r="E9" s="146">
        <v>2022.9</v>
      </c>
      <c r="F9" s="146">
        <v>0</v>
      </c>
      <c r="G9" s="146">
        <v>1224.99</v>
      </c>
      <c r="H9" s="146">
        <v>2047.58</v>
      </c>
      <c r="I9" s="146">
        <v>1920</v>
      </c>
      <c r="J9" s="146">
        <v>2995</v>
      </c>
      <c r="K9" s="146">
        <v>0</v>
      </c>
      <c r="L9" s="146">
        <v>0</v>
      </c>
      <c r="M9" s="146">
        <v>0</v>
      </c>
    </row>
    <row r="10" spans="1:13" ht="17.25" thickTop="1" thickBot="1" x14ac:dyDescent="0.3">
      <c r="A10" s="143" t="s">
        <v>246</v>
      </c>
      <c r="B10" s="144" t="s">
        <v>247</v>
      </c>
      <c r="C10" s="145">
        <v>118.52</v>
      </c>
      <c r="D10" s="145">
        <v>128.47999999999999</v>
      </c>
      <c r="E10" s="146">
        <v>1990.52</v>
      </c>
      <c r="F10" s="146">
        <v>187.45</v>
      </c>
      <c r="G10" s="146">
        <v>159.47</v>
      </c>
      <c r="H10" s="146">
        <v>172.91</v>
      </c>
      <c r="I10" s="146">
        <v>450</v>
      </c>
      <c r="J10" s="146">
        <v>450</v>
      </c>
      <c r="K10" s="146">
        <v>465</v>
      </c>
      <c r="L10" s="146">
        <v>465</v>
      </c>
      <c r="M10" s="146">
        <v>465</v>
      </c>
    </row>
    <row r="11" spans="1:13" ht="17.25" thickTop="1" thickBot="1" x14ac:dyDescent="0.3">
      <c r="A11" s="143" t="s">
        <v>248</v>
      </c>
      <c r="B11" s="144" t="s">
        <v>249</v>
      </c>
      <c r="C11" s="145">
        <v>998</v>
      </c>
      <c r="D11" s="145">
        <v>697</v>
      </c>
      <c r="E11" s="146">
        <v>70</v>
      </c>
      <c r="F11" s="146">
        <v>50</v>
      </c>
      <c r="G11" s="146">
        <v>136.99</v>
      </c>
      <c r="H11" s="146">
        <v>723.05</v>
      </c>
      <c r="I11" s="146">
        <v>800</v>
      </c>
      <c r="J11" s="146">
        <v>800</v>
      </c>
      <c r="K11" s="146">
        <v>800</v>
      </c>
      <c r="L11" s="146">
        <v>800</v>
      </c>
      <c r="M11" s="146">
        <v>800</v>
      </c>
    </row>
    <row r="12" spans="1:13" ht="17.25" thickTop="1" thickBot="1" x14ac:dyDescent="0.3">
      <c r="A12" s="143" t="s">
        <v>251</v>
      </c>
      <c r="B12" s="144" t="s">
        <v>252</v>
      </c>
      <c r="C12" s="145">
        <v>0</v>
      </c>
      <c r="D12" s="145">
        <v>0</v>
      </c>
      <c r="E12" s="146">
        <v>0</v>
      </c>
      <c r="F12" s="146">
        <v>0</v>
      </c>
      <c r="G12" s="146">
        <v>0</v>
      </c>
      <c r="H12" s="146">
        <v>0</v>
      </c>
      <c r="I12" s="146">
        <v>10</v>
      </c>
      <c r="J12" s="146">
        <v>10</v>
      </c>
      <c r="K12" s="146">
        <v>10</v>
      </c>
      <c r="L12" s="146">
        <v>10</v>
      </c>
      <c r="M12" s="146">
        <v>10</v>
      </c>
    </row>
    <row r="13" spans="1:13" ht="17.25" thickTop="1" thickBot="1" x14ac:dyDescent="0.3">
      <c r="A13" s="143" t="s">
        <v>253</v>
      </c>
      <c r="B13" s="144" t="s">
        <v>254</v>
      </c>
      <c r="C13" s="145">
        <v>24.16</v>
      </c>
      <c r="D13" s="145">
        <v>0</v>
      </c>
      <c r="E13" s="146">
        <v>0</v>
      </c>
      <c r="F13" s="146">
        <v>0</v>
      </c>
      <c r="G13" s="146">
        <v>0</v>
      </c>
      <c r="H13" s="146">
        <v>0</v>
      </c>
      <c r="I13" s="146">
        <v>290</v>
      </c>
      <c r="J13" s="146">
        <v>290</v>
      </c>
      <c r="K13" s="146">
        <v>130</v>
      </c>
      <c r="L13" s="146">
        <v>130</v>
      </c>
      <c r="M13" s="146">
        <v>130</v>
      </c>
    </row>
    <row r="14" spans="1:13" ht="17.25" thickTop="1" thickBot="1" x14ac:dyDescent="0.3">
      <c r="A14" s="143" t="s">
        <v>258</v>
      </c>
      <c r="B14" s="144" t="s">
        <v>259</v>
      </c>
      <c r="C14" s="145">
        <v>328.76</v>
      </c>
      <c r="D14" s="145">
        <v>1274.31</v>
      </c>
      <c r="E14" s="146">
        <v>592.29999999999995</v>
      </c>
      <c r="F14" s="146">
        <v>450</v>
      </c>
      <c r="G14" s="146">
        <v>2367.87</v>
      </c>
      <c r="H14" s="146">
        <v>701.26</v>
      </c>
      <c r="I14" s="146">
        <v>1950</v>
      </c>
      <c r="J14" s="146">
        <v>1850</v>
      </c>
      <c r="K14" s="146">
        <v>1850</v>
      </c>
      <c r="L14" s="146">
        <v>1850</v>
      </c>
      <c r="M14" s="146">
        <v>1850</v>
      </c>
    </row>
    <row r="15" spans="1:13" ht="17.25" thickTop="1" thickBot="1" x14ac:dyDescent="0.3">
      <c r="A15" s="143" t="s">
        <v>262</v>
      </c>
      <c r="B15" s="144" t="s">
        <v>263</v>
      </c>
      <c r="C15" s="145">
        <v>3285.24</v>
      </c>
      <c r="D15" s="145">
        <v>6454.45</v>
      </c>
      <c r="E15" s="146">
        <v>4454.13</v>
      </c>
      <c r="F15" s="146">
        <v>6109.92</v>
      </c>
      <c r="G15" s="146">
        <v>5190.16</v>
      </c>
      <c r="H15" s="146">
        <v>6523.17</v>
      </c>
      <c r="I15" s="146">
        <v>8150</v>
      </c>
      <c r="J15" s="146">
        <v>10050</v>
      </c>
      <c r="K15" s="146">
        <v>10110</v>
      </c>
      <c r="L15" s="146">
        <v>10110</v>
      </c>
      <c r="M15" s="146">
        <v>10110</v>
      </c>
    </row>
    <row r="16" spans="1:13" ht="17.25" thickTop="1" thickBot="1" x14ac:dyDescent="0.3">
      <c r="A16" s="143" t="s">
        <v>273</v>
      </c>
      <c r="B16" s="144" t="s">
        <v>274</v>
      </c>
      <c r="C16" s="145">
        <v>120</v>
      </c>
      <c r="D16" s="145">
        <v>98</v>
      </c>
      <c r="E16" s="146">
        <v>49</v>
      </c>
      <c r="F16" s="146">
        <v>0</v>
      </c>
      <c r="G16" s="146">
        <v>100</v>
      </c>
      <c r="H16" s="146">
        <v>50</v>
      </c>
      <c r="I16" s="146">
        <v>200</v>
      </c>
      <c r="J16" s="146">
        <v>200</v>
      </c>
      <c r="K16" s="146">
        <v>200</v>
      </c>
      <c r="L16" s="146">
        <v>200</v>
      </c>
      <c r="M16" s="146">
        <v>200</v>
      </c>
    </row>
    <row r="17" spans="1:13" ht="17.25" thickTop="1" thickBot="1" x14ac:dyDescent="0.3">
      <c r="A17" s="143" t="s">
        <v>275</v>
      </c>
      <c r="B17" s="144" t="s">
        <v>276</v>
      </c>
      <c r="C17" s="145">
        <v>0</v>
      </c>
      <c r="D17" s="145">
        <v>0</v>
      </c>
      <c r="E17" s="146">
        <v>0</v>
      </c>
      <c r="F17" s="146">
        <v>0</v>
      </c>
      <c r="G17" s="146">
        <v>0</v>
      </c>
      <c r="H17" s="146">
        <v>310.83</v>
      </c>
      <c r="I17" s="146">
        <v>710</v>
      </c>
      <c r="J17" s="146">
        <v>510</v>
      </c>
      <c r="K17" s="146">
        <v>510</v>
      </c>
      <c r="L17" s="146">
        <v>510</v>
      </c>
      <c r="M17" s="146">
        <v>510</v>
      </c>
    </row>
    <row r="18" spans="1:13" ht="17.25" thickTop="1" thickBot="1" x14ac:dyDescent="0.3">
      <c r="A18" s="143" t="s">
        <v>278</v>
      </c>
      <c r="B18" s="144" t="s">
        <v>279</v>
      </c>
      <c r="C18" s="145">
        <v>48.59</v>
      </c>
      <c r="D18" s="145">
        <v>29.91</v>
      </c>
      <c r="E18" s="146">
        <v>31.16</v>
      </c>
      <c r="F18" s="146">
        <v>32.24</v>
      </c>
      <c r="G18" s="146">
        <v>451.44</v>
      </c>
      <c r="H18" s="146">
        <v>34.31</v>
      </c>
      <c r="I18" s="146">
        <v>605</v>
      </c>
      <c r="J18" s="146">
        <v>405</v>
      </c>
      <c r="K18" s="146">
        <v>410</v>
      </c>
      <c r="L18" s="146">
        <v>410</v>
      </c>
      <c r="M18" s="146">
        <v>410</v>
      </c>
    </row>
    <row r="19" spans="1:13" ht="17.25" thickTop="1" thickBot="1" x14ac:dyDescent="0.3">
      <c r="A19" s="143" t="s">
        <v>280</v>
      </c>
      <c r="B19" s="144" t="s">
        <v>281</v>
      </c>
      <c r="C19" s="145">
        <v>0</v>
      </c>
      <c r="D19" s="145">
        <v>0</v>
      </c>
      <c r="E19" s="146">
        <v>0</v>
      </c>
      <c r="F19" s="146">
        <v>0</v>
      </c>
      <c r="G19" s="146">
        <v>0</v>
      </c>
      <c r="H19" s="146">
        <v>0</v>
      </c>
      <c r="I19" s="146">
        <v>50</v>
      </c>
      <c r="J19" s="146">
        <v>50</v>
      </c>
      <c r="K19" s="146">
        <v>50</v>
      </c>
      <c r="L19" s="146">
        <v>50</v>
      </c>
      <c r="M19" s="146">
        <v>50</v>
      </c>
    </row>
    <row r="20" spans="1:13" ht="17.25" thickTop="1" thickBot="1" x14ac:dyDescent="0.3">
      <c r="A20" s="143" t="s">
        <v>282</v>
      </c>
      <c r="B20" s="144" t="s">
        <v>283</v>
      </c>
      <c r="C20" s="145">
        <v>2575.04</v>
      </c>
      <c r="D20" s="145">
        <v>2639.4</v>
      </c>
      <c r="E20" s="146">
        <v>4801.54</v>
      </c>
      <c r="F20" s="146">
        <v>7348.1</v>
      </c>
      <c r="G20" s="146">
        <v>2809.99</v>
      </c>
      <c r="H20" s="146">
        <v>7040.17</v>
      </c>
      <c r="I20" s="146">
        <v>6350</v>
      </c>
      <c r="J20" s="146">
        <v>9750</v>
      </c>
      <c r="K20" s="146">
        <v>9600</v>
      </c>
      <c r="L20" s="146">
        <v>9600</v>
      </c>
      <c r="M20" s="146">
        <v>9600</v>
      </c>
    </row>
    <row r="21" spans="1:13" ht="17.25" thickTop="1" thickBot="1" x14ac:dyDescent="0.3">
      <c r="A21" s="143" t="s">
        <v>286</v>
      </c>
      <c r="B21" s="144" t="s">
        <v>287</v>
      </c>
      <c r="C21" s="145">
        <v>0</v>
      </c>
      <c r="D21" s="145">
        <v>0</v>
      </c>
      <c r="E21" s="146">
        <v>0</v>
      </c>
      <c r="F21" s="146">
        <v>0</v>
      </c>
      <c r="G21" s="146">
        <v>0</v>
      </c>
      <c r="H21" s="146">
        <v>0</v>
      </c>
      <c r="I21" s="146">
        <v>150</v>
      </c>
      <c r="J21" s="146">
        <v>100</v>
      </c>
      <c r="K21" s="146">
        <v>100</v>
      </c>
      <c r="L21" s="146">
        <v>100</v>
      </c>
      <c r="M21" s="146">
        <v>100</v>
      </c>
    </row>
    <row r="22" spans="1:13" ht="17.25" thickTop="1" thickBot="1" x14ac:dyDescent="0.3">
      <c r="A22" s="143" t="s">
        <v>288</v>
      </c>
      <c r="B22" s="144" t="s">
        <v>289</v>
      </c>
      <c r="C22" s="145">
        <v>2021.54</v>
      </c>
      <c r="D22" s="145">
        <v>2354.6799999999998</v>
      </c>
      <c r="E22" s="146">
        <v>2982.87</v>
      </c>
      <c r="F22" s="146">
        <v>2917.48</v>
      </c>
      <c r="G22" s="146">
        <v>2137.08</v>
      </c>
      <c r="H22" s="146">
        <v>11438.25</v>
      </c>
      <c r="I22" s="146">
        <v>10000</v>
      </c>
      <c r="J22" s="146">
        <v>3300</v>
      </c>
      <c r="K22" s="146">
        <v>3300</v>
      </c>
      <c r="L22" s="146">
        <v>3300</v>
      </c>
      <c r="M22" s="146">
        <v>3300</v>
      </c>
    </row>
    <row r="23" spans="1:13" ht="17.25" thickTop="1" thickBot="1" x14ac:dyDescent="0.3">
      <c r="A23" s="143" t="s">
        <v>397</v>
      </c>
      <c r="B23" s="144" t="s">
        <v>420</v>
      </c>
      <c r="C23" s="145">
        <v>0</v>
      </c>
      <c r="D23" s="145">
        <v>0</v>
      </c>
      <c r="E23" s="146">
        <v>0</v>
      </c>
      <c r="F23" s="146">
        <v>7880.92</v>
      </c>
      <c r="G23" s="146">
        <v>0</v>
      </c>
      <c r="H23" s="146">
        <v>0</v>
      </c>
      <c r="I23" s="146">
        <v>0</v>
      </c>
      <c r="J23" s="146">
        <v>0</v>
      </c>
      <c r="K23" s="146">
        <v>0</v>
      </c>
      <c r="L23" s="146">
        <v>0</v>
      </c>
      <c r="M23" s="146">
        <v>0</v>
      </c>
    </row>
    <row r="24" spans="1:13" ht="17.25" thickTop="1" thickBot="1" x14ac:dyDescent="0.3">
      <c r="A24" s="143" t="s">
        <v>291</v>
      </c>
      <c r="B24" s="144" t="s">
        <v>292</v>
      </c>
      <c r="C24" s="145">
        <v>1884.57</v>
      </c>
      <c r="D24" s="145">
        <v>2675.96</v>
      </c>
      <c r="E24" s="146">
        <v>1949.24</v>
      </c>
      <c r="F24" s="146">
        <v>3159.51</v>
      </c>
      <c r="G24" s="146">
        <v>45.92</v>
      </c>
      <c r="H24" s="146">
        <v>6179.72</v>
      </c>
      <c r="I24" s="146">
        <v>6760</v>
      </c>
      <c r="J24" s="146">
        <v>5870</v>
      </c>
      <c r="K24" s="146">
        <v>5210</v>
      </c>
      <c r="L24" s="146">
        <v>5210</v>
      </c>
      <c r="M24" s="146">
        <v>5210</v>
      </c>
    </row>
    <row r="25" spans="1:13" ht="17.25" thickTop="1" thickBot="1" x14ac:dyDescent="0.3">
      <c r="A25" s="143" t="s">
        <v>295</v>
      </c>
      <c r="B25" s="144" t="s">
        <v>296</v>
      </c>
      <c r="C25" s="145">
        <v>2299.29</v>
      </c>
      <c r="D25" s="145">
        <v>4503.6400000000003</v>
      </c>
      <c r="E25" s="146">
        <v>3033.39</v>
      </c>
      <c r="F25" s="146">
        <v>1853.22</v>
      </c>
      <c r="G25" s="146">
        <v>3487.69</v>
      </c>
      <c r="H25" s="146">
        <v>6224.22</v>
      </c>
      <c r="I25" s="146">
        <v>7085</v>
      </c>
      <c r="J25" s="146">
        <v>8685</v>
      </c>
      <c r="K25" s="146">
        <v>7390</v>
      </c>
      <c r="L25" s="146">
        <v>7390</v>
      </c>
      <c r="M25" s="146">
        <v>7390</v>
      </c>
    </row>
    <row r="26" spans="1:13" ht="17.25" thickTop="1" thickBot="1" x14ac:dyDescent="0.3">
      <c r="A26" s="143" t="s">
        <v>303</v>
      </c>
      <c r="B26" s="144" t="s">
        <v>304</v>
      </c>
      <c r="C26" s="145">
        <v>322.64999999999998</v>
      </c>
      <c r="D26" s="145">
        <v>123.8</v>
      </c>
      <c r="E26" s="146">
        <v>863.57</v>
      </c>
      <c r="F26" s="146">
        <v>58.8</v>
      </c>
      <c r="G26" s="146">
        <v>393.36</v>
      </c>
      <c r="H26" s="146">
        <v>233.22</v>
      </c>
      <c r="I26" s="146">
        <v>600</v>
      </c>
      <c r="J26" s="146">
        <v>600</v>
      </c>
      <c r="K26" s="146">
        <v>600</v>
      </c>
      <c r="L26" s="146">
        <v>600</v>
      </c>
      <c r="M26" s="146">
        <v>600</v>
      </c>
    </row>
    <row r="27" spans="1:13" ht="17.25" thickTop="1" thickBot="1" x14ac:dyDescent="0.3">
      <c r="A27" s="143" t="s">
        <v>306</v>
      </c>
      <c r="B27" s="144" t="s">
        <v>307</v>
      </c>
      <c r="C27" s="145">
        <v>604.5</v>
      </c>
      <c r="D27" s="145">
        <v>443.94</v>
      </c>
      <c r="E27" s="146">
        <v>1684.47</v>
      </c>
      <c r="F27" s="146">
        <v>1266.73</v>
      </c>
      <c r="G27" s="146">
        <v>1838.03</v>
      </c>
      <c r="H27" s="146">
        <v>1492.65</v>
      </c>
      <c r="I27" s="146">
        <v>1815</v>
      </c>
      <c r="J27" s="146">
        <v>7825</v>
      </c>
      <c r="K27" s="146">
        <v>3015</v>
      </c>
      <c r="L27" s="146">
        <v>3015</v>
      </c>
      <c r="M27" s="146">
        <v>3015</v>
      </c>
    </row>
    <row r="28" spans="1:13" ht="17.25" thickTop="1" thickBot="1" x14ac:dyDescent="0.3">
      <c r="A28" s="143" t="s">
        <v>312</v>
      </c>
      <c r="B28" s="144" t="s">
        <v>313</v>
      </c>
      <c r="C28" s="145">
        <v>0</v>
      </c>
      <c r="D28" s="145">
        <v>0</v>
      </c>
      <c r="E28" s="146">
        <v>0</v>
      </c>
      <c r="F28" s="146">
        <v>0</v>
      </c>
      <c r="G28" s="146">
        <v>0</v>
      </c>
      <c r="H28" s="146">
        <v>0</v>
      </c>
      <c r="I28" s="146">
        <v>50</v>
      </c>
      <c r="J28" s="146">
        <v>50</v>
      </c>
      <c r="K28" s="146">
        <v>50</v>
      </c>
      <c r="L28" s="146">
        <v>50</v>
      </c>
      <c r="M28" s="146">
        <v>50</v>
      </c>
    </row>
    <row r="29" spans="1:13" ht="17.25" thickTop="1" thickBot="1" x14ac:dyDescent="0.3">
      <c r="A29" s="143" t="s">
        <v>314</v>
      </c>
      <c r="B29" s="144" t="s">
        <v>315</v>
      </c>
      <c r="C29" s="145">
        <v>0</v>
      </c>
      <c r="D29" s="145">
        <v>0</v>
      </c>
      <c r="E29" s="146">
        <v>0</v>
      </c>
      <c r="F29" s="146">
        <v>0</v>
      </c>
      <c r="G29" s="146">
        <v>0</v>
      </c>
      <c r="H29" s="146">
        <v>0</v>
      </c>
      <c r="I29" s="146">
        <v>100</v>
      </c>
      <c r="J29" s="146">
        <v>100</v>
      </c>
      <c r="K29" s="146">
        <v>100</v>
      </c>
      <c r="L29" s="146">
        <v>100</v>
      </c>
      <c r="M29" s="146">
        <v>100</v>
      </c>
    </row>
    <row r="30" spans="1:13" ht="17.25" thickTop="1" thickBot="1" x14ac:dyDescent="0.3">
      <c r="A30" s="143" t="s">
        <v>316</v>
      </c>
      <c r="B30" s="144" t="s">
        <v>317</v>
      </c>
      <c r="C30" s="145">
        <v>3323.83</v>
      </c>
      <c r="D30" s="145">
        <v>4006.55</v>
      </c>
      <c r="E30" s="146">
        <v>4345</v>
      </c>
      <c r="F30" s="146">
        <v>496.8</v>
      </c>
      <c r="G30" s="146">
        <v>678.16</v>
      </c>
      <c r="H30" s="146">
        <v>639.84</v>
      </c>
      <c r="I30" s="146">
        <v>840</v>
      </c>
      <c r="J30" s="146">
        <v>840</v>
      </c>
      <c r="K30" s="146">
        <v>990</v>
      </c>
      <c r="L30" s="146">
        <v>990</v>
      </c>
      <c r="M30" s="146">
        <v>990</v>
      </c>
    </row>
    <row r="31" spans="1:13" ht="17.25" thickTop="1" thickBot="1" x14ac:dyDescent="0.3">
      <c r="A31" s="143" t="s">
        <v>322</v>
      </c>
      <c r="B31" s="144" t="s">
        <v>323</v>
      </c>
      <c r="C31" s="145">
        <v>0</v>
      </c>
      <c r="D31" s="145">
        <v>243.4</v>
      </c>
      <c r="E31" s="146">
        <v>0</v>
      </c>
      <c r="F31" s="146">
        <v>0</v>
      </c>
      <c r="G31" s="146">
        <v>0</v>
      </c>
      <c r="H31" s="146">
        <v>0</v>
      </c>
      <c r="I31" s="146">
        <v>0</v>
      </c>
      <c r="J31" s="146">
        <v>0</v>
      </c>
      <c r="K31" s="146">
        <v>0</v>
      </c>
      <c r="L31" s="146">
        <v>0</v>
      </c>
      <c r="M31" s="146">
        <v>0</v>
      </c>
    </row>
    <row r="32" spans="1:13" ht="17.25" thickTop="1" thickBot="1" x14ac:dyDescent="0.3">
      <c r="A32" s="143" t="s">
        <v>494</v>
      </c>
      <c r="B32" s="144" t="s">
        <v>517</v>
      </c>
      <c r="C32" s="145">
        <v>0</v>
      </c>
      <c r="D32" s="145">
        <v>0</v>
      </c>
      <c r="E32" s="146">
        <v>0</v>
      </c>
      <c r="F32" s="146">
        <v>0</v>
      </c>
      <c r="G32" s="146">
        <v>0</v>
      </c>
      <c r="H32" s="146">
        <v>4560</v>
      </c>
      <c r="I32" s="146">
        <v>300</v>
      </c>
      <c r="J32" s="146">
        <v>3000</v>
      </c>
      <c r="K32" s="146">
        <v>0</v>
      </c>
      <c r="L32" s="146">
        <v>0</v>
      </c>
      <c r="M32" s="146">
        <v>0</v>
      </c>
    </row>
    <row r="33" spans="1:13" ht="17.25" thickTop="1" thickBot="1" x14ac:dyDescent="0.3">
      <c r="A33" s="148"/>
      <c r="B33" s="149" t="s">
        <v>343</v>
      </c>
      <c r="C33" s="150">
        <v>30344.91</v>
      </c>
      <c r="D33" s="150">
        <v>11352.96</v>
      </c>
      <c r="E33" s="151">
        <v>1711.47</v>
      </c>
      <c r="F33" s="151">
        <f>F34+F39+F41</f>
        <v>12867.380000000001</v>
      </c>
      <c r="G33" s="151">
        <v>43055.78</v>
      </c>
      <c r="H33" s="151">
        <v>5550</v>
      </c>
      <c r="I33" s="151">
        <v>128000</v>
      </c>
      <c r="J33" s="151">
        <v>146000</v>
      </c>
      <c r="K33" s="151">
        <v>104000</v>
      </c>
      <c r="L33" s="151">
        <v>104000</v>
      </c>
      <c r="M33" s="151">
        <v>104000</v>
      </c>
    </row>
    <row r="34" spans="1:13" ht="17.25" thickTop="1" thickBot="1" x14ac:dyDescent="0.3">
      <c r="A34" s="152" t="s">
        <v>359</v>
      </c>
      <c r="B34" s="153" t="s">
        <v>100</v>
      </c>
      <c r="C34" s="154">
        <v>0</v>
      </c>
      <c r="D34" s="154">
        <v>0</v>
      </c>
      <c r="E34" s="155">
        <v>444.1</v>
      </c>
      <c r="F34" s="155">
        <v>5183.78</v>
      </c>
      <c r="G34" s="155">
        <v>4148.1000000000004</v>
      </c>
      <c r="H34" s="155">
        <v>5550</v>
      </c>
      <c r="I34" s="155">
        <v>15000</v>
      </c>
      <c r="J34" s="155">
        <v>15000</v>
      </c>
      <c r="K34" s="155">
        <v>15000</v>
      </c>
      <c r="L34" s="155">
        <v>15000</v>
      </c>
      <c r="M34" s="155">
        <v>15000</v>
      </c>
    </row>
    <row r="35" spans="1:13" ht="17.25" thickTop="1" thickBot="1" x14ac:dyDescent="0.3">
      <c r="A35" s="152" t="s">
        <v>258</v>
      </c>
      <c r="B35" s="153" t="s">
        <v>259</v>
      </c>
      <c r="C35" s="154">
        <v>18871.52</v>
      </c>
      <c r="D35" s="154">
        <v>4151.3099999999995</v>
      </c>
      <c r="E35" s="155">
        <v>0</v>
      </c>
      <c r="F35" s="155">
        <v>0</v>
      </c>
      <c r="G35" s="155">
        <v>2400</v>
      </c>
      <c r="H35" s="155">
        <v>0</v>
      </c>
      <c r="I35" s="155">
        <v>63000</v>
      </c>
      <c r="J35" s="155">
        <v>63000</v>
      </c>
      <c r="K35" s="155">
        <v>43000</v>
      </c>
      <c r="L35" s="155">
        <v>43000</v>
      </c>
      <c r="M35" s="155">
        <v>43000</v>
      </c>
    </row>
    <row r="36" spans="1:13" ht="17.25" thickTop="1" thickBot="1" x14ac:dyDescent="0.3">
      <c r="A36" s="152" t="s">
        <v>262</v>
      </c>
      <c r="B36" s="153" t="s">
        <v>263</v>
      </c>
      <c r="C36" s="154">
        <v>0</v>
      </c>
      <c r="D36" s="154">
        <v>0</v>
      </c>
      <c r="E36" s="155">
        <v>0</v>
      </c>
      <c r="F36" s="155">
        <v>0</v>
      </c>
      <c r="G36" s="155">
        <v>0</v>
      </c>
      <c r="H36" s="155">
        <v>0</v>
      </c>
      <c r="I36" s="155">
        <v>10000</v>
      </c>
      <c r="J36" s="155">
        <v>10000</v>
      </c>
      <c r="K36" s="155">
        <v>10000</v>
      </c>
      <c r="L36" s="155">
        <v>10000</v>
      </c>
      <c r="M36" s="155">
        <v>10000</v>
      </c>
    </row>
    <row r="37" spans="1:13" ht="17.25" thickTop="1" thickBot="1" x14ac:dyDescent="0.3">
      <c r="A37" s="152" t="s">
        <v>273</v>
      </c>
      <c r="B37" s="153" t="s">
        <v>274</v>
      </c>
      <c r="C37" s="154">
        <v>0</v>
      </c>
      <c r="D37" s="154">
        <v>0</v>
      </c>
      <c r="E37" s="155">
        <v>0</v>
      </c>
      <c r="F37" s="155">
        <v>0</v>
      </c>
      <c r="G37" s="155">
        <v>0</v>
      </c>
      <c r="H37" s="155">
        <v>0</v>
      </c>
      <c r="I37" s="155">
        <v>10000</v>
      </c>
      <c r="J37" s="155">
        <v>10000</v>
      </c>
      <c r="K37" s="155">
        <v>1000</v>
      </c>
      <c r="L37" s="155">
        <v>1000</v>
      </c>
      <c r="M37" s="155">
        <v>1000</v>
      </c>
    </row>
    <row r="38" spans="1:13" ht="17.25" thickTop="1" thickBot="1" x14ac:dyDescent="0.3">
      <c r="A38" s="152" t="s">
        <v>282</v>
      </c>
      <c r="B38" s="153" t="s">
        <v>283</v>
      </c>
      <c r="C38" s="154">
        <v>1279</v>
      </c>
      <c r="D38" s="154">
        <v>0</v>
      </c>
      <c r="E38" s="155">
        <v>0</v>
      </c>
      <c r="F38" s="155">
        <v>0</v>
      </c>
      <c r="G38" s="155">
        <v>1076.58</v>
      </c>
      <c r="H38" s="155">
        <v>0</v>
      </c>
      <c r="I38" s="155">
        <v>5000</v>
      </c>
      <c r="J38" s="155">
        <v>7000</v>
      </c>
      <c r="K38" s="155">
        <v>5000</v>
      </c>
      <c r="L38" s="155">
        <v>5000</v>
      </c>
      <c r="M38" s="155">
        <v>5000</v>
      </c>
    </row>
    <row r="39" spans="1:13" ht="17.25" thickTop="1" thickBot="1" x14ac:dyDescent="0.3">
      <c r="A39" s="152" t="s">
        <v>291</v>
      </c>
      <c r="B39" s="153" t="s">
        <v>292</v>
      </c>
      <c r="C39" s="154">
        <v>0</v>
      </c>
      <c r="D39" s="154">
        <v>0</v>
      </c>
      <c r="E39" s="155">
        <v>0</v>
      </c>
      <c r="F39" s="155">
        <v>5577.6</v>
      </c>
      <c r="G39" s="155">
        <v>17986.939999999999</v>
      </c>
      <c r="H39" s="155">
        <v>0</v>
      </c>
      <c r="I39" s="155">
        <v>5000</v>
      </c>
      <c r="J39" s="155">
        <v>5000</v>
      </c>
      <c r="K39" s="155">
        <v>5000</v>
      </c>
      <c r="L39" s="155">
        <v>5000</v>
      </c>
      <c r="M39" s="155">
        <v>5000</v>
      </c>
    </row>
    <row r="40" spans="1:13" ht="17.25" thickTop="1" thickBot="1" x14ac:dyDescent="0.3">
      <c r="A40" s="152" t="s">
        <v>295</v>
      </c>
      <c r="B40" s="153" t="s">
        <v>296</v>
      </c>
      <c r="C40" s="154">
        <v>10194.39</v>
      </c>
      <c r="D40" s="154">
        <v>7201.65</v>
      </c>
      <c r="E40" s="155">
        <v>1267.3699999999999</v>
      </c>
      <c r="F40" s="155">
        <v>0</v>
      </c>
      <c r="G40" s="155">
        <v>0</v>
      </c>
      <c r="H40" s="155">
        <v>0</v>
      </c>
      <c r="I40" s="155">
        <v>10000</v>
      </c>
      <c r="J40" s="155">
        <v>26000</v>
      </c>
      <c r="K40" s="155">
        <v>11000</v>
      </c>
      <c r="L40" s="155">
        <v>11000</v>
      </c>
      <c r="M40" s="155">
        <v>11000</v>
      </c>
    </row>
    <row r="41" spans="1:13" ht="17.25" thickTop="1" thickBot="1" x14ac:dyDescent="0.3">
      <c r="A41" s="152" t="s">
        <v>306</v>
      </c>
      <c r="B41" s="153" t="s">
        <v>307</v>
      </c>
      <c r="C41" s="154">
        <v>0</v>
      </c>
      <c r="D41" s="154">
        <v>0</v>
      </c>
      <c r="E41" s="155">
        <v>0</v>
      </c>
      <c r="F41" s="155">
        <v>2106</v>
      </c>
      <c r="G41" s="155">
        <v>17444.16</v>
      </c>
      <c r="H41" s="155">
        <v>0</v>
      </c>
      <c r="I41" s="155">
        <v>10000</v>
      </c>
      <c r="J41" s="155">
        <v>10000</v>
      </c>
      <c r="K41" s="155">
        <v>5000</v>
      </c>
      <c r="L41" s="155">
        <v>5000</v>
      </c>
      <c r="M41" s="155">
        <v>5000</v>
      </c>
    </row>
    <row r="42" spans="1:13" ht="16.5" thickTop="1" x14ac:dyDescent="0.25"/>
  </sheetData>
  <pageMargins left="0.31496062992125984" right="0.11811023622047245" top="0.15748031496062992" bottom="0.15748031496062992" header="0.31496062992125984" footer="0.31496062992125984"/>
  <pageSetup paperSize="9" scale="7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V21"/>
  <sheetViews>
    <sheetView tabSelected="1" topLeftCell="B1" zoomScale="120" zoomScaleNormal="120" workbookViewId="0">
      <selection activeCell="V20" sqref="V20"/>
    </sheetView>
  </sheetViews>
  <sheetFormatPr defaultRowHeight="15.75" x14ac:dyDescent="0.25"/>
  <cols>
    <col min="4" max="4" width="0.375" customWidth="1"/>
    <col min="5" max="5" width="9" hidden="1" customWidth="1"/>
    <col min="6" max="6" width="10.75" customWidth="1"/>
    <col min="7" max="7" width="11.625" customWidth="1"/>
    <col min="8" max="8" width="11.75" customWidth="1"/>
    <col min="9" max="9" width="10.875" customWidth="1"/>
    <col min="10" max="10" width="10.375" customWidth="1"/>
    <col min="11" max="11" width="11" customWidth="1"/>
    <col min="12" max="13" width="10.125" customWidth="1"/>
    <col min="14" max="17" width="10.25" customWidth="1"/>
    <col min="18" max="18" width="10.125" customWidth="1"/>
  </cols>
  <sheetData>
    <row r="3" spans="1:22" ht="16.5" thickBot="1" x14ac:dyDescent="0.3"/>
    <row r="4" spans="1:22" ht="16.5" customHeight="1" thickTop="1" x14ac:dyDescent="0.25">
      <c r="A4" s="259"/>
      <c r="B4" s="262"/>
      <c r="C4" s="265"/>
      <c r="D4" s="262"/>
      <c r="E4" s="268"/>
      <c r="F4" s="271" t="s">
        <v>361</v>
      </c>
      <c r="G4" s="271" t="s">
        <v>362</v>
      </c>
      <c r="H4" s="271" t="s">
        <v>363</v>
      </c>
      <c r="I4" s="271" t="s">
        <v>364</v>
      </c>
      <c r="J4" s="271" t="s">
        <v>365</v>
      </c>
      <c r="K4" s="271" t="s">
        <v>366</v>
      </c>
      <c r="L4" s="271" t="s">
        <v>367</v>
      </c>
      <c r="M4" s="271" t="s">
        <v>380</v>
      </c>
      <c r="N4" s="271" t="s">
        <v>387</v>
      </c>
      <c r="O4" s="271" t="s">
        <v>421</v>
      </c>
      <c r="P4" s="234"/>
      <c r="Q4" s="247"/>
      <c r="R4" s="271" t="s">
        <v>382</v>
      </c>
      <c r="S4" s="276" t="s">
        <v>559</v>
      </c>
      <c r="T4" s="271" t="s">
        <v>394</v>
      </c>
      <c r="U4" s="271" t="s">
        <v>425</v>
      </c>
      <c r="V4" s="271" t="s">
        <v>523</v>
      </c>
    </row>
    <row r="5" spans="1:22" ht="28.5" x14ac:dyDescent="0.25">
      <c r="A5" s="260"/>
      <c r="B5" s="263"/>
      <c r="C5" s="266"/>
      <c r="D5" s="263"/>
      <c r="E5" s="269"/>
      <c r="F5" s="274"/>
      <c r="G5" s="274"/>
      <c r="H5" s="274"/>
      <c r="I5" s="274"/>
      <c r="J5" s="274"/>
      <c r="K5" s="274"/>
      <c r="L5" s="272"/>
      <c r="M5" s="272"/>
      <c r="N5" s="274"/>
      <c r="O5" s="274"/>
      <c r="P5" s="235" t="s">
        <v>518</v>
      </c>
      <c r="Q5" s="248" t="s">
        <v>520</v>
      </c>
      <c r="R5" s="274"/>
      <c r="S5" s="274"/>
      <c r="T5" s="274"/>
      <c r="U5" s="274"/>
      <c r="V5" s="274"/>
    </row>
    <row r="6" spans="1:22" ht="16.5" thickBot="1" x14ac:dyDescent="0.3">
      <c r="A6" s="261"/>
      <c r="B6" s="264"/>
      <c r="C6" s="267"/>
      <c r="D6" s="264"/>
      <c r="E6" s="270"/>
      <c r="F6" s="275"/>
      <c r="G6" s="275"/>
      <c r="H6" s="275"/>
      <c r="I6" s="275"/>
      <c r="J6" s="275"/>
      <c r="K6" s="275"/>
      <c r="L6" s="273"/>
      <c r="M6" s="273"/>
      <c r="N6" s="275"/>
      <c r="O6" s="275"/>
      <c r="P6" s="236"/>
      <c r="Q6" s="249"/>
      <c r="R6" s="275"/>
      <c r="S6" s="275"/>
      <c r="T6" s="275"/>
      <c r="U6" s="275"/>
      <c r="V6" s="275"/>
    </row>
    <row r="7" spans="1:22" ht="17.25" thickTop="1" thickBot="1" x14ac:dyDescent="0.3">
      <c r="A7" s="175" t="s">
        <v>368</v>
      </c>
      <c r="B7" s="176"/>
      <c r="C7" s="176"/>
      <c r="D7" s="176"/>
      <c r="E7" s="177"/>
      <c r="F7" s="178"/>
      <c r="G7" s="179"/>
      <c r="H7" s="179"/>
      <c r="I7" s="179"/>
      <c r="J7" s="179"/>
      <c r="K7" s="179"/>
      <c r="L7" s="179"/>
      <c r="M7" s="179"/>
      <c r="N7" s="179"/>
      <c r="O7" s="179"/>
      <c r="P7" s="179"/>
      <c r="Q7" s="179"/>
      <c r="R7" s="179"/>
      <c r="S7" s="179"/>
      <c r="T7" s="179"/>
      <c r="U7" s="179"/>
      <c r="V7" s="179"/>
    </row>
    <row r="8" spans="1:22" ht="17.25" thickTop="1" thickBot="1" x14ac:dyDescent="0.3">
      <c r="A8" s="158" t="s">
        <v>369</v>
      </c>
      <c r="B8" s="159"/>
      <c r="C8" s="159"/>
      <c r="D8" s="159"/>
      <c r="E8" s="160"/>
      <c r="F8" s="161">
        <v>68165.23</v>
      </c>
      <c r="G8" s="162">
        <v>82637.08</v>
      </c>
      <c r="H8" s="162">
        <v>73573.55</v>
      </c>
      <c r="I8" s="162">
        <v>77498.91</v>
      </c>
      <c r="J8" s="162">
        <v>85793.25</v>
      </c>
      <c r="K8" s="162">
        <v>89630.21</v>
      </c>
      <c r="L8" s="162">
        <v>96673.59</v>
      </c>
      <c r="M8" s="162">
        <v>104249.17</v>
      </c>
      <c r="N8" s="163">
        <v>105844.46</v>
      </c>
      <c r="O8" s="163">
        <v>120028.45</v>
      </c>
      <c r="P8" s="163">
        <v>110549.05</v>
      </c>
      <c r="Q8" s="163">
        <v>134754.6</v>
      </c>
      <c r="R8" s="163">
        <v>133605</v>
      </c>
      <c r="S8" s="163">
        <v>140100</v>
      </c>
      <c r="T8" s="163">
        <v>131650</v>
      </c>
      <c r="U8" s="163">
        <v>133650</v>
      </c>
      <c r="V8" s="163">
        <v>135650</v>
      </c>
    </row>
    <row r="9" spans="1:22" ht="17.25" thickTop="1" thickBot="1" x14ac:dyDescent="0.3">
      <c r="A9" s="158" t="s">
        <v>370</v>
      </c>
      <c r="B9" s="159"/>
      <c r="C9" s="159"/>
      <c r="D9" s="159"/>
      <c r="E9" s="160"/>
      <c r="F9" s="163">
        <v>2109</v>
      </c>
      <c r="G9" s="163">
        <v>0</v>
      </c>
      <c r="H9" s="163">
        <v>5000</v>
      </c>
      <c r="I9" s="163">
        <v>0</v>
      </c>
      <c r="J9" s="163">
        <v>0</v>
      </c>
      <c r="K9" s="163">
        <v>5000</v>
      </c>
      <c r="L9" s="163">
        <v>7050</v>
      </c>
      <c r="M9" s="163">
        <v>7000</v>
      </c>
      <c r="N9" s="163">
        <v>0</v>
      </c>
      <c r="O9" s="163">
        <v>0</v>
      </c>
      <c r="P9" s="163">
        <v>0</v>
      </c>
      <c r="Q9" s="163">
        <v>0</v>
      </c>
      <c r="R9" s="163">
        <v>20000</v>
      </c>
      <c r="S9" s="163">
        <v>35000</v>
      </c>
      <c r="T9" s="163">
        <v>0</v>
      </c>
      <c r="U9" s="163">
        <v>0</v>
      </c>
      <c r="V9" s="163">
        <v>0</v>
      </c>
    </row>
    <row r="10" spans="1:22" ht="17.25" thickTop="1" thickBot="1" x14ac:dyDescent="0.3">
      <c r="A10" s="181" t="s">
        <v>371</v>
      </c>
      <c r="B10" s="182"/>
      <c r="C10" s="182"/>
      <c r="D10" s="182"/>
      <c r="E10" s="183"/>
      <c r="F10" s="184">
        <v>70274.23</v>
      </c>
      <c r="G10" s="184">
        <v>82637.08</v>
      </c>
      <c r="H10" s="185">
        <f>H8+H9</f>
        <v>78573.55</v>
      </c>
      <c r="I10" s="184">
        <v>77498.91</v>
      </c>
      <c r="J10" s="184">
        <v>85793.25</v>
      </c>
      <c r="K10" s="184">
        <v>94630.21</v>
      </c>
      <c r="L10" s="185">
        <f>L8+L9</f>
        <v>103723.59</v>
      </c>
      <c r="M10" s="185">
        <f>M8+M9</f>
        <v>111249.17</v>
      </c>
      <c r="N10" s="185">
        <v>105844.46</v>
      </c>
      <c r="O10" s="185">
        <v>120028.45</v>
      </c>
      <c r="P10" s="185">
        <v>110549.05</v>
      </c>
      <c r="Q10" s="185">
        <v>134754.6</v>
      </c>
      <c r="R10" s="185">
        <v>153605</v>
      </c>
      <c r="S10" s="185">
        <f>S8+S9</f>
        <v>175100</v>
      </c>
      <c r="T10" s="185">
        <v>131650</v>
      </c>
      <c r="U10" s="185">
        <v>133650</v>
      </c>
      <c r="V10" s="185">
        <v>135650</v>
      </c>
    </row>
    <row r="11" spans="1:22" ht="17.25" thickTop="1" thickBot="1" x14ac:dyDescent="0.3">
      <c r="A11" s="158" t="s">
        <v>372</v>
      </c>
      <c r="B11" s="159"/>
      <c r="C11" s="159"/>
      <c r="D11" s="159"/>
      <c r="E11" s="160"/>
      <c r="F11" s="163">
        <v>0</v>
      </c>
      <c r="G11" s="163">
        <v>0</v>
      </c>
      <c r="H11" s="164">
        <v>12798.59</v>
      </c>
      <c r="I11" s="163">
        <v>0</v>
      </c>
      <c r="J11" s="163">
        <v>0</v>
      </c>
      <c r="K11" s="163">
        <v>0</v>
      </c>
      <c r="L11" s="163">
        <v>10930.98</v>
      </c>
      <c r="M11" s="163">
        <v>4151.3100000000004</v>
      </c>
      <c r="N11" s="163">
        <v>1711.47</v>
      </c>
      <c r="O11" s="163">
        <v>12867.38</v>
      </c>
      <c r="P11" s="163">
        <v>43055.78</v>
      </c>
      <c r="Q11" s="163">
        <v>6224.57</v>
      </c>
      <c r="R11" s="163">
        <v>108000</v>
      </c>
      <c r="S11" s="163">
        <v>118000</v>
      </c>
      <c r="T11" s="163">
        <v>104000</v>
      </c>
      <c r="U11" s="163">
        <v>104000</v>
      </c>
      <c r="V11" s="163">
        <v>104000</v>
      </c>
    </row>
    <row r="12" spans="1:22" ht="17.25" thickTop="1" thickBot="1" x14ac:dyDescent="0.3">
      <c r="A12" s="186" t="s">
        <v>373</v>
      </c>
      <c r="B12" s="187"/>
      <c r="C12" s="187"/>
      <c r="D12" s="187"/>
      <c r="E12" s="188"/>
      <c r="F12" s="189">
        <v>70274.23</v>
      </c>
      <c r="G12" s="189">
        <v>82637.08</v>
      </c>
      <c r="H12" s="190">
        <f>H10+H11</f>
        <v>91372.14</v>
      </c>
      <c r="I12" s="189">
        <v>77498.91</v>
      </c>
      <c r="J12" s="189">
        <v>85793.25</v>
      </c>
      <c r="K12" s="189">
        <v>94630.21</v>
      </c>
      <c r="L12" s="190">
        <f>L10+L11</f>
        <v>114654.56999999999</v>
      </c>
      <c r="M12" s="190">
        <f>M10+M11</f>
        <v>115400.48</v>
      </c>
      <c r="N12" s="190">
        <v>107555.93</v>
      </c>
      <c r="O12" s="190">
        <f>O10+O11</f>
        <v>132895.82999999999</v>
      </c>
      <c r="P12" s="190">
        <f>P10+P11</f>
        <v>153604.83000000002</v>
      </c>
      <c r="Q12" s="190">
        <f>Q10+Q11</f>
        <v>140979.17000000001</v>
      </c>
      <c r="R12" s="190">
        <v>261605</v>
      </c>
      <c r="S12" s="190">
        <f>S10+S11</f>
        <v>293100</v>
      </c>
      <c r="T12" s="190">
        <f t="shared" ref="T12:V12" si="0">T10+T11</f>
        <v>235650</v>
      </c>
      <c r="U12" s="190">
        <f t="shared" si="0"/>
        <v>237650</v>
      </c>
      <c r="V12" s="190">
        <f t="shared" si="0"/>
        <v>239650</v>
      </c>
    </row>
    <row r="13" spans="1:22" ht="17.25" thickTop="1" thickBot="1" x14ac:dyDescent="0.3">
      <c r="A13" s="175" t="s">
        <v>374</v>
      </c>
      <c r="B13" s="176"/>
      <c r="C13" s="176"/>
      <c r="D13" s="176"/>
      <c r="E13" s="177"/>
      <c r="F13" s="179"/>
      <c r="G13" s="179"/>
      <c r="H13" s="179"/>
      <c r="I13" s="179"/>
      <c r="J13" s="179"/>
      <c r="K13" s="179"/>
      <c r="L13" s="179"/>
      <c r="M13" s="179"/>
      <c r="N13" s="180"/>
      <c r="O13" s="180"/>
      <c r="P13" s="180"/>
      <c r="Q13" s="180"/>
      <c r="R13" s="180"/>
      <c r="S13" s="180"/>
      <c r="T13" s="180"/>
      <c r="U13" s="180"/>
      <c r="V13" s="180"/>
    </row>
    <row r="14" spans="1:22" ht="17.25" thickTop="1" thickBot="1" x14ac:dyDescent="0.3">
      <c r="A14" s="158" t="s">
        <v>375</v>
      </c>
      <c r="B14" s="159"/>
      <c r="C14" s="159"/>
      <c r="D14" s="159"/>
      <c r="E14" s="160"/>
      <c r="F14" s="163">
        <v>58733.1</v>
      </c>
      <c r="G14" s="162">
        <v>67425.990000000005</v>
      </c>
      <c r="H14" s="162">
        <v>61949.91</v>
      </c>
      <c r="I14" s="162">
        <v>62884.03</v>
      </c>
      <c r="J14" s="162">
        <v>66538.83</v>
      </c>
      <c r="K14" s="162">
        <v>65586.83</v>
      </c>
      <c r="L14" s="162">
        <v>69297.02</v>
      </c>
      <c r="M14" s="162">
        <v>87560.439999999988</v>
      </c>
      <c r="N14" s="163">
        <v>90215.47</v>
      </c>
      <c r="O14" s="163">
        <v>98873</v>
      </c>
      <c r="P14" s="163">
        <v>95790.86</v>
      </c>
      <c r="Q14" s="163">
        <v>123933.31</v>
      </c>
      <c r="R14" s="163">
        <v>133605</v>
      </c>
      <c r="S14" s="163">
        <v>147100</v>
      </c>
      <c r="T14" s="163">
        <v>131650</v>
      </c>
      <c r="U14" s="163">
        <v>133650</v>
      </c>
      <c r="V14" s="163">
        <v>135650</v>
      </c>
    </row>
    <row r="15" spans="1:22" ht="17.25" thickTop="1" thickBot="1" x14ac:dyDescent="0.3">
      <c r="A15" s="158" t="s">
        <v>376</v>
      </c>
      <c r="B15" s="159"/>
      <c r="C15" s="159"/>
      <c r="D15" s="159"/>
      <c r="E15" s="160"/>
      <c r="F15" s="163">
        <v>2875</v>
      </c>
      <c r="G15" s="163">
        <v>0</v>
      </c>
      <c r="H15" s="162">
        <v>19495.669999999998</v>
      </c>
      <c r="I15" s="163">
        <v>0</v>
      </c>
      <c r="J15" s="163">
        <v>9784.7000000000007</v>
      </c>
      <c r="K15" s="163">
        <v>7666.55</v>
      </c>
      <c r="L15" s="163">
        <v>30344.91</v>
      </c>
      <c r="M15" s="163">
        <v>11352.96</v>
      </c>
      <c r="N15" s="163">
        <v>1711.47</v>
      </c>
      <c r="O15" s="163">
        <v>12867.38</v>
      </c>
      <c r="P15" s="163">
        <v>43055.78</v>
      </c>
      <c r="Q15" s="163">
        <v>5550</v>
      </c>
      <c r="R15" s="163">
        <v>128000</v>
      </c>
      <c r="S15" s="163">
        <v>146000</v>
      </c>
      <c r="T15" s="163">
        <v>104000</v>
      </c>
      <c r="U15" s="163">
        <v>104000</v>
      </c>
      <c r="V15" s="163">
        <v>104000</v>
      </c>
    </row>
    <row r="16" spans="1:22" ht="17.25" thickTop="1" thickBot="1" x14ac:dyDescent="0.3">
      <c r="A16" s="181" t="s">
        <v>377</v>
      </c>
      <c r="B16" s="182"/>
      <c r="C16" s="182"/>
      <c r="D16" s="182"/>
      <c r="E16" s="183"/>
      <c r="F16" s="185">
        <v>61608.1</v>
      </c>
      <c r="G16" s="184">
        <v>67425.990000000005</v>
      </c>
      <c r="H16" s="184">
        <f>H14+H15</f>
        <v>81445.58</v>
      </c>
      <c r="I16" s="184">
        <v>62884.03</v>
      </c>
      <c r="J16" s="185">
        <f t="shared" ref="J16" si="1">J14+J15</f>
        <v>76323.53</v>
      </c>
      <c r="K16" s="185">
        <v>73253.38</v>
      </c>
      <c r="L16" s="185">
        <f>L14+L15</f>
        <v>99641.930000000008</v>
      </c>
      <c r="M16" s="185">
        <f>M14+M15</f>
        <v>98913.4</v>
      </c>
      <c r="N16" s="185">
        <v>91926.94</v>
      </c>
      <c r="O16" s="185">
        <f>O14+O15</f>
        <v>111740.38</v>
      </c>
      <c r="P16" s="185">
        <f>P14+P15</f>
        <v>138846.64000000001</v>
      </c>
      <c r="Q16" s="185">
        <f>Q14+Q15</f>
        <v>129483.31</v>
      </c>
      <c r="R16" s="185">
        <v>261605</v>
      </c>
      <c r="S16" s="185">
        <f>S14+S15</f>
        <v>293100</v>
      </c>
      <c r="T16" s="185">
        <f t="shared" ref="T16:V16" si="2">T14+T15</f>
        <v>235650</v>
      </c>
      <c r="U16" s="185">
        <f t="shared" si="2"/>
        <v>237650</v>
      </c>
      <c r="V16" s="185">
        <f t="shared" si="2"/>
        <v>239650</v>
      </c>
    </row>
    <row r="17" spans="1:22" ht="17.25" thickTop="1" thickBot="1" x14ac:dyDescent="0.3">
      <c r="A17" s="191" t="s">
        <v>378</v>
      </c>
      <c r="B17" s="192"/>
      <c r="C17" s="192"/>
      <c r="D17" s="192"/>
      <c r="E17" s="193"/>
      <c r="F17" s="194"/>
      <c r="G17" s="194"/>
      <c r="H17" s="194"/>
      <c r="I17" s="194"/>
      <c r="J17" s="194"/>
      <c r="K17" s="194"/>
      <c r="L17" s="194"/>
      <c r="M17" s="194"/>
      <c r="N17" s="195"/>
      <c r="O17" s="195"/>
      <c r="P17" s="195"/>
      <c r="Q17" s="195"/>
      <c r="R17" s="195"/>
      <c r="S17" s="195"/>
      <c r="T17" s="195"/>
      <c r="U17" s="195"/>
      <c r="V17" s="195"/>
    </row>
    <row r="18" spans="1:22" ht="17.25" thickTop="1" thickBot="1" x14ac:dyDescent="0.3">
      <c r="A18" s="196" t="s">
        <v>368</v>
      </c>
      <c r="B18" s="197"/>
      <c r="C18" s="197"/>
      <c r="D18" s="197"/>
      <c r="E18" s="198"/>
      <c r="F18" s="199">
        <v>70274.23</v>
      </c>
      <c r="G18" s="199">
        <v>82637.08</v>
      </c>
      <c r="H18" s="199">
        <v>91372.14</v>
      </c>
      <c r="I18" s="199">
        <v>77498.91</v>
      </c>
      <c r="J18" s="199">
        <v>85793.25</v>
      </c>
      <c r="K18" s="199">
        <v>94630.21</v>
      </c>
      <c r="L18" s="199">
        <v>114654.56999999999</v>
      </c>
      <c r="M18" s="199">
        <v>115400.48</v>
      </c>
      <c r="N18" s="200">
        <v>107555.93</v>
      </c>
      <c r="O18" s="200">
        <v>132895.82999999999</v>
      </c>
      <c r="P18" s="200">
        <v>153604.82999999999</v>
      </c>
      <c r="Q18" s="200">
        <v>140979.17000000001</v>
      </c>
      <c r="R18" s="200">
        <v>261605</v>
      </c>
      <c r="S18" s="200">
        <v>293100</v>
      </c>
      <c r="T18" s="200">
        <v>235650</v>
      </c>
      <c r="U18" s="200">
        <v>237650</v>
      </c>
      <c r="V18" s="200">
        <v>239650</v>
      </c>
    </row>
    <row r="19" spans="1:22" ht="17.25" thickTop="1" thickBot="1" x14ac:dyDescent="0.3">
      <c r="A19" s="201" t="s">
        <v>374</v>
      </c>
      <c r="B19" s="202"/>
      <c r="C19" s="202"/>
      <c r="D19" s="202"/>
      <c r="E19" s="203"/>
      <c r="F19" s="204">
        <v>61608.1</v>
      </c>
      <c r="G19" s="205">
        <v>67425.990000000005</v>
      </c>
      <c r="H19" s="205">
        <v>81445.67</v>
      </c>
      <c r="I19" s="205">
        <v>62884.03</v>
      </c>
      <c r="J19" s="205">
        <v>76323.53</v>
      </c>
      <c r="K19" s="205">
        <v>73253.38</v>
      </c>
      <c r="L19" s="205">
        <v>99641.93</v>
      </c>
      <c r="M19" s="205">
        <v>98913.4</v>
      </c>
      <c r="N19" s="204">
        <v>91926.94</v>
      </c>
      <c r="O19" s="204">
        <v>111740.38</v>
      </c>
      <c r="P19" s="204">
        <v>138846.64000000001</v>
      </c>
      <c r="Q19" s="204">
        <v>129483.31</v>
      </c>
      <c r="R19" s="204">
        <v>261605</v>
      </c>
      <c r="S19" s="204">
        <v>293100</v>
      </c>
      <c r="T19" s="204">
        <v>235650</v>
      </c>
      <c r="U19" s="204">
        <v>237650</v>
      </c>
      <c r="V19" s="204">
        <v>239650</v>
      </c>
    </row>
    <row r="20" spans="1:22" ht="17.25" thickTop="1" thickBot="1" x14ac:dyDescent="0.3">
      <c r="A20" s="206" t="s">
        <v>379</v>
      </c>
      <c r="B20" s="207"/>
      <c r="C20" s="207"/>
      <c r="D20" s="207"/>
      <c r="E20" s="208"/>
      <c r="F20" s="209">
        <v>8666.1299999999992</v>
      </c>
      <c r="G20" s="209">
        <v>15211.09</v>
      </c>
      <c r="H20" s="210">
        <v>9926.56</v>
      </c>
      <c r="I20" s="209">
        <f>I18-I19</f>
        <v>14614.880000000005</v>
      </c>
      <c r="J20" s="209">
        <f>J18-J19</f>
        <v>9469.7200000000012</v>
      </c>
      <c r="K20" s="209">
        <f>K18-K19</f>
        <v>21376.83</v>
      </c>
      <c r="L20" s="209">
        <f>L18-L19</f>
        <v>15012.64</v>
      </c>
      <c r="M20" s="209">
        <f>M18-M19</f>
        <v>16487.080000000002</v>
      </c>
      <c r="N20" s="211">
        <v>15628.94</v>
      </c>
      <c r="O20" s="211">
        <f>O18-O19</f>
        <v>21155.449999999983</v>
      </c>
      <c r="P20" s="211">
        <f>P18-P19</f>
        <v>14758.189999999973</v>
      </c>
      <c r="Q20" s="211">
        <f>Q18-Q19</f>
        <v>11495.860000000015</v>
      </c>
      <c r="R20" s="211"/>
      <c r="S20" s="211"/>
      <c r="T20" s="211"/>
      <c r="U20" s="211"/>
      <c r="V20" s="211"/>
    </row>
    <row r="21" spans="1:22" ht="16.5" thickTop="1" x14ac:dyDescent="0.25"/>
  </sheetData>
  <mergeCells count="20">
    <mergeCell ref="L4:L6"/>
    <mergeCell ref="M4:M6"/>
    <mergeCell ref="N4:N6"/>
    <mergeCell ref="V4:V6"/>
    <mergeCell ref="F4:F6"/>
    <mergeCell ref="G4:G6"/>
    <mergeCell ref="H4:H6"/>
    <mergeCell ref="I4:I6"/>
    <mergeCell ref="J4:J6"/>
    <mergeCell ref="K4:K6"/>
    <mergeCell ref="R4:R6"/>
    <mergeCell ref="S4:S6"/>
    <mergeCell ref="T4:T6"/>
    <mergeCell ref="U4:U6"/>
    <mergeCell ref="O4:O6"/>
    <mergeCell ref="A4:A6"/>
    <mergeCell ref="B4:B6"/>
    <mergeCell ref="C4:C6"/>
    <mergeCell ref="D4:D6"/>
    <mergeCell ref="E4:E6"/>
  </mergeCells>
  <pageMargins left="0.19685039370078741" right="0.11811023622047245" top="0.74803149606299213" bottom="0.74803149606299213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7</vt:i4>
      </vt:variant>
    </vt:vector>
  </HeadingPairs>
  <TitlesOfParts>
    <vt:vector size="7" baseType="lpstr">
      <vt:lpstr>Bežné príjmy</vt:lpstr>
      <vt:lpstr>Bežné výdavky </vt:lpstr>
      <vt:lpstr>Kapitálové príjmy</vt:lpstr>
      <vt:lpstr>Kapitálové výdavky </vt:lpstr>
      <vt:lpstr>Príjmy spolu</vt:lpstr>
      <vt:lpstr>Výdavky spolu</vt:lpstr>
      <vt:lpstr>Sumarizácia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Spravca</cp:lastModifiedBy>
  <cp:lastPrinted>2024-12-03T10:16:25Z</cp:lastPrinted>
  <dcterms:created xsi:type="dcterms:W3CDTF">2020-10-12T07:32:37Z</dcterms:created>
  <dcterms:modified xsi:type="dcterms:W3CDTF">2024-12-03T10:17:39Z</dcterms:modified>
</cp:coreProperties>
</file>